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jmmog001_louisville_edu/Documents/Documents/Food/Aramark/Aramark Local Purchasing/"/>
    </mc:Choice>
  </mc:AlternateContent>
  <xr:revisionPtr revIDLastSave="0" documentId="8_{2510D2E5-1E78-432C-AA46-1547495B821F}" xr6:coauthVersionLast="47" xr6:coauthVersionMax="47" xr10:uidLastSave="{00000000-0000-0000-0000-000000000000}"/>
  <workbookProtection workbookAlgorithmName="SHA-512" workbookHashValue="vO+1j9JeVN1WAp9Xk7VzldNIXs8XUiv5dBja+PJOJWBTlreUfCbY+0uI6sSIoJed9ZWxerCXnb04nGvKMGkCVg==" workbookSaltValue="BxRc9GjNCMtmVtkFyJ+EGQ==" workbookSpinCount="100000" lockStructure="1"/>
  <bookViews>
    <workbookView xWindow="20325" yWindow="1125" windowWidth="17895" windowHeight="12720" xr2:uid="{5D6FEA8A-26D8-435B-B610-FFDCB2A31546}"/>
  </bookViews>
  <sheets>
    <sheet name="ROLL UP" sheetId="1" r:id="rId1"/>
    <sheet name="YOY" sheetId="2" r:id="rId2"/>
    <sheet name="TOTAL LOCAL" sheetId="3" r:id="rId3"/>
    <sheet name="ALL CAMPUS FOOD" sheetId="4" r:id="rId4"/>
    <sheet name="UOFL LOCAL FOOD" sheetId="5" r:id="rId5"/>
    <sheet name="DFI" sheetId="6" r:id="rId6"/>
    <sheet name="KY PROUD" sheetId="7" r:id="rId7"/>
    <sheet name="WOMEN" sheetId="8" r:id="rId8"/>
    <sheet name="MINORITY" sheetId="9" r:id="rId9"/>
    <sheet name="VETERAN" sheetId="10" r:id="rId10"/>
    <sheet name="LGBTQ" sheetId="11" r:id="rId11"/>
    <sheet name="SBE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0" i="1" l="1"/>
  <c r="AM30" i="1"/>
  <c r="AK30" i="1"/>
  <c r="AJ30" i="1"/>
  <c r="AH30" i="1"/>
  <c r="AG30" i="1"/>
  <c r="AE30" i="1"/>
  <c r="AD30" i="1"/>
  <c r="AB30" i="1"/>
  <c r="AA30" i="1"/>
  <c r="B39" i="6"/>
  <c r="B70" i="5" l="1"/>
  <c r="B75" i="4" l="1"/>
  <c r="B192" i="3" l="1"/>
  <c r="B17" i="12" l="1"/>
  <c r="B15" i="7"/>
  <c r="B13" i="7"/>
  <c r="B9" i="7"/>
  <c r="B6" i="7"/>
  <c r="B31" i="8"/>
  <c r="B7" i="8"/>
  <c r="B4" i="8"/>
  <c r="B15" i="9"/>
  <c r="B12" i="9"/>
  <c r="M3" i="2" l="1"/>
  <c r="K3" i="2"/>
  <c r="G3" i="2"/>
  <c r="E3" i="2"/>
  <c r="C3" i="2"/>
  <c r="Y5" i="1" l="1"/>
  <c r="Y7" i="1"/>
  <c r="Y9" i="1"/>
  <c r="Y11" i="1"/>
  <c r="Y13" i="1"/>
  <c r="Y15" i="1"/>
  <c r="Y17" i="1"/>
  <c r="Y19" i="1"/>
  <c r="Y21" i="1"/>
  <c r="O30" i="1"/>
  <c r="R30" i="1"/>
  <c r="U30" i="1"/>
  <c r="O3" i="2" s="1"/>
  <c r="X30" i="1"/>
  <c r="Q3" i="2" s="1"/>
  <c r="L30" i="1"/>
  <c r="I3" i="2" s="1"/>
  <c r="AB5" i="1"/>
  <c r="AB7" i="1"/>
  <c r="AB9" i="1"/>
  <c r="AB11" i="1"/>
  <c r="AB13" i="1"/>
  <c r="AB15" i="1"/>
  <c r="AB17" i="1"/>
  <c r="AB21" i="1"/>
  <c r="AB23" i="1"/>
  <c r="AB25" i="1"/>
  <c r="AB27" i="1"/>
  <c r="AB19" i="1"/>
  <c r="H30" i="1"/>
  <c r="E30" i="1"/>
  <c r="C30" i="1"/>
  <c r="AN9" i="1"/>
  <c r="AN11" i="1"/>
  <c r="AN13" i="1"/>
  <c r="AN15" i="1"/>
  <c r="AN17" i="1"/>
  <c r="AN21" i="1"/>
  <c r="AN23" i="1"/>
  <c r="AN25" i="1"/>
  <c r="AN27" i="1"/>
  <c r="AK9" i="1"/>
  <c r="AK11" i="1"/>
  <c r="AK13" i="1"/>
  <c r="AK15" i="1"/>
  <c r="AK17" i="1"/>
  <c r="AK19" i="1"/>
  <c r="AK21" i="1"/>
  <c r="AK23" i="1"/>
  <c r="AK25" i="1"/>
  <c r="AK27" i="1"/>
  <c r="AH9" i="1"/>
  <c r="AH11" i="1"/>
  <c r="AH13" i="1"/>
  <c r="AH15" i="1"/>
  <c r="AH17" i="1"/>
  <c r="AH19" i="1"/>
  <c r="AH21" i="1"/>
  <c r="AH23" i="1"/>
  <c r="AH25" i="1"/>
  <c r="AH27" i="1"/>
  <c r="AE9" i="1"/>
  <c r="AE11" i="1"/>
  <c r="AE13" i="1"/>
  <c r="AE15" i="1"/>
  <c r="AE17" i="1"/>
  <c r="AE19" i="1"/>
  <c r="AE21" i="1"/>
  <c r="AE23" i="1"/>
  <c r="AE25" i="1"/>
  <c r="AE27" i="1"/>
  <c r="Y23" i="1"/>
  <c r="Y25" i="1"/>
  <c r="Y27" i="1"/>
  <c r="V9" i="1"/>
  <c r="V11" i="1"/>
  <c r="V13" i="1"/>
  <c r="V15" i="1"/>
  <c r="V17" i="1"/>
  <c r="V19" i="1"/>
  <c r="V21" i="1"/>
  <c r="V23" i="1"/>
  <c r="V25" i="1"/>
  <c r="V27" i="1"/>
  <c r="S9" i="1"/>
  <c r="S11" i="1"/>
  <c r="S13" i="1"/>
  <c r="S15" i="1"/>
  <c r="S17" i="1"/>
  <c r="S19" i="1"/>
  <c r="S21" i="1"/>
  <c r="S23" i="1"/>
  <c r="S25" i="1"/>
  <c r="S27" i="1"/>
  <c r="P9" i="1"/>
  <c r="P11" i="1"/>
  <c r="P13" i="1"/>
  <c r="P15" i="1"/>
  <c r="P17" i="1"/>
  <c r="P19" i="1"/>
  <c r="P21" i="1"/>
  <c r="P23" i="1"/>
  <c r="P25" i="1"/>
  <c r="P27" i="1"/>
  <c r="M9" i="1"/>
  <c r="M11" i="1"/>
  <c r="M13" i="1"/>
  <c r="M15" i="1"/>
  <c r="M17" i="1"/>
  <c r="M19" i="1"/>
  <c r="M21" i="1"/>
  <c r="M23" i="1"/>
  <c r="M25" i="1"/>
  <c r="M27" i="1"/>
  <c r="I9" i="1"/>
  <c r="I11" i="1"/>
  <c r="I13" i="1"/>
  <c r="I15" i="1"/>
  <c r="I17" i="1"/>
  <c r="I19" i="1"/>
  <c r="I21" i="1"/>
  <c r="I23" i="1"/>
  <c r="I25" i="1"/>
  <c r="I27" i="1"/>
  <c r="F9" i="1"/>
  <c r="F11" i="1"/>
  <c r="F13" i="1"/>
  <c r="F15" i="1"/>
  <c r="F17" i="1"/>
  <c r="F19" i="1"/>
  <c r="F21" i="1"/>
  <c r="F23" i="1"/>
  <c r="F25" i="1"/>
  <c r="F27" i="1"/>
  <c r="AN7" i="1"/>
  <c r="AK7" i="1"/>
  <c r="AH7" i="1"/>
  <c r="AE7" i="1"/>
  <c r="V7" i="1"/>
  <c r="S7" i="1"/>
  <c r="P7" i="1"/>
  <c r="M7" i="1"/>
  <c r="I7" i="1"/>
  <c r="F7" i="1"/>
  <c r="AN5" i="1"/>
  <c r="AK5" i="1"/>
  <c r="AH5" i="1"/>
  <c r="AE5" i="1"/>
  <c r="V5" i="1"/>
  <c r="S5" i="1"/>
  <c r="P5" i="1"/>
  <c r="M5" i="1"/>
  <c r="I5" i="1"/>
  <c r="F5" i="1"/>
  <c r="I30" i="1" l="1"/>
  <c r="F30" i="1"/>
  <c r="S30" i="1"/>
  <c r="Y30" i="1"/>
  <c r="V30" i="1"/>
  <c r="P30" i="1"/>
  <c r="M30" i="1"/>
</calcChain>
</file>

<file path=xl/sharedStrings.xml><?xml version="1.0" encoding="utf-8"?>
<sst xmlns="http://schemas.openxmlformats.org/spreadsheetml/2006/main" count="508" uniqueCount="296">
  <si>
    <t>MONTH</t>
  </si>
  <si>
    <t>TOTAL PURCHASES</t>
  </si>
  <si>
    <t>TOTAL DINING LOCAL PURCHASES</t>
  </si>
  <si>
    <t>ALL CAMPUS VENDORS LOCAL FOOD</t>
  </si>
  <si>
    <t>DIRECT FARM IMPACT</t>
  </si>
  <si>
    <t>KY PROUD</t>
  </si>
  <si>
    <t>%</t>
  </si>
  <si>
    <t>FOOD</t>
  </si>
  <si>
    <t>NON-FOOD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</si>
  <si>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</si>
  <si>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</si>
  <si>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</si>
  <si>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</si>
  <si>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</si>
  <si>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</si>
  <si>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</si>
  <si>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</si>
  <si>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</si>
  <si>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</si>
  <si>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</si>
  <si>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</si>
  <si>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</si>
  <si>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TOTAL SPEND</t>
  </si>
  <si>
    <t>TOTAL FOOD</t>
  </si>
  <si>
    <t>TOTAL NON-FOOD</t>
  </si>
  <si>
    <t>ALL CAMPUS VENDORS</t>
  </si>
  <si>
    <t>UofL DINING LOCAL FOOD</t>
  </si>
  <si>
    <t>2021 - 2022</t>
  </si>
  <si>
    <t>2020 - 2021</t>
  </si>
  <si>
    <t>2019 - 2020</t>
  </si>
  <si>
    <t>2018 -2019</t>
  </si>
  <si>
    <t>2017 - 2018</t>
  </si>
  <si>
    <t>2016 - 2017</t>
  </si>
  <si>
    <t>APEX SUPPLY CHAIN TECHNOLOGIES LLC</t>
  </si>
  <si>
    <t>ACTION SALES</t>
  </si>
  <si>
    <t>CARDINAL CARRYOR COMPANIES</t>
  </si>
  <si>
    <t>DPW SALES &amp; SERVICE</t>
  </si>
  <si>
    <t>AVALON FOODSERVICE INC</t>
  </si>
  <si>
    <t>DRAKES ST MATTHEWS</t>
  </si>
  <si>
    <t>BLACK ITALIAN GRIGLIA CUCINA LLC</t>
  </si>
  <si>
    <t>BO &amp; WEI LTD CO</t>
  </si>
  <si>
    <t>BUFFALO WILD WING</t>
  </si>
  <si>
    <t>BOUJEE BALLOONS</t>
  </si>
  <si>
    <t>BUNN-O-MATIC</t>
  </si>
  <si>
    <t>CARDINAL NUTRITION</t>
  </si>
  <si>
    <t>HOME CITY ICE CO</t>
  </si>
  <si>
    <t>CELTIC PIG INC</t>
  </si>
  <si>
    <t>CLEMS REFRIGERATED FOODS</t>
  </si>
  <si>
    <t>D P W SALES &amp; SERVICE</t>
  </si>
  <si>
    <t>JOHN CONTI COFFEE COMPANY</t>
  </si>
  <si>
    <t>DOLLAR TREE</t>
  </si>
  <si>
    <t>DOLLAR GENERAL</t>
  </si>
  <si>
    <t>KLOSTERMANS BAKERY</t>
  </si>
  <si>
    <t>KONICA MINOLTA BUSINESS SOLUTIONS</t>
  </si>
  <si>
    <t>HALO BRANDED SOLUTIONS</t>
  </si>
  <si>
    <t>GRAINGER</t>
  </si>
  <si>
    <t>HAMMERHEADS</t>
  </si>
  <si>
    <t>HILTON GARDEN INN AIRPORT</t>
  </si>
  <si>
    <t>INDIGNANT PLATYPUS</t>
  </si>
  <si>
    <t>J ELIZABETH DESIGNS LLC</t>
  </si>
  <si>
    <t>JOHN TROMPETER CO</t>
  </si>
  <si>
    <t>JOB NEWS</t>
  </si>
  <si>
    <t>NEW CARBON COMPANY INC</t>
  </si>
  <si>
    <t>PRAIRIE FARMS DAIRY</t>
  </si>
  <si>
    <t>KROGER</t>
  </si>
  <si>
    <t>REINHART FOOD SERVICE</t>
  </si>
  <si>
    <t>LIQUOR WORLD</t>
  </si>
  <si>
    <t>LOUISVILLE CHOCOLATE</t>
  </si>
  <si>
    <t>RESIDENCE INN</t>
  </si>
  <si>
    <t>MEIJER</t>
  </si>
  <si>
    <t>RESTAURANT DEPOT</t>
  </si>
  <si>
    <t>MICHAELS STORES</t>
  </si>
  <si>
    <t>MILLENNIUM EVENTS AND FLORAL</t>
  </si>
  <si>
    <t>ROYCE LAWRENCE</t>
  </si>
  <si>
    <t>RYDER TRUCKS</t>
  </si>
  <si>
    <t>MODERN MAKING</t>
  </si>
  <si>
    <t>SUPERMERCADO GUANAJUATO</t>
  </si>
  <si>
    <t>MR KING DONUT LLC</t>
  </si>
  <si>
    <t>PERFORMANCE FOOD GROUP</t>
  </si>
  <si>
    <t>SYSCO LOUISVILLE</t>
  </si>
  <si>
    <t>UK SOUTH LIMESTONE GARAGE</t>
  </si>
  <si>
    <t>NORDS BAKERY</t>
  </si>
  <si>
    <t>UNITED NATURAL FOODS INC</t>
  </si>
  <si>
    <t>RENTAL DEPOT INC</t>
  </si>
  <si>
    <t>UOFL BOOKSTORE</t>
  </si>
  <si>
    <t>PAULS FRUIT MARKET</t>
  </si>
  <si>
    <t>SUSAN'S FLORIST</t>
  </si>
  <si>
    <t>YORK STREET FRESH FOODS LLC</t>
  </si>
  <si>
    <t>PIAZZA PRODUCE INDIANAPOLIS</t>
  </si>
  <si>
    <t>SYGMA NETWORK</t>
  </si>
  <si>
    <t>PIZZA BAR</t>
  </si>
  <si>
    <t>PP*CDPRODJ</t>
  </si>
  <si>
    <t>THE DRIPPING CRAB</t>
  </si>
  <si>
    <t>AL PRINCE MEDITERRANEAN</t>
  </si>
  <si>
    <t>ANNIE MAY'S SWEET CAFÉ</t>
  </si>
  <si>
    <t>AVIS RENT-A-CAR</t>
  </si>
  <si>
    <t>SERVPRO OF NE &amp; SW JEFFERSON COUNTY</t>
  </si>
  <si>
    <t>BHT LOUISVILLE</t>
  </si>
  <si>
    <t>STILLHOUSE PROPHETS</t>
  </si>
  <si>
    <t>CARDINAL FOOD MART</t>
  </si>
  <si>
    <t>SYSCO FOOD SVCS INDIANAPOLIS</t>
  </si>
  <si>
    <t>EIFFEL PIZZA</t>
  </si>
  <si>
    <t>COOKIE DOUGH BLISS</t>
  </si>
  <si>
    <t>FURNITURE SOLUTIONS FOR THE WORKPLACE</t>
  </si>
  <si>
    <t>360 TRAINING</t>
  </si>
  <si>
    <t>FRANKFORT AVENUE LIQUORS</t>
  </si>
  <si>
    <t>IN GOOD COMPANY</t>
  </si>
  <si>
    <t>HOBART CORPORATION</t>
  </si>
  <si>
    <t>ALL THAI'D UP</t>
  </si>
  <si>
    <t>JSA TECHNOLOGY CARD SYSTEMS LP</t>
  </si>
  <si>
    <t>BEST BUY</t>
  </si>
  <si>
    <t>JUST CREATIONS</t>
  </si>
  <si>
    <t>KY LOCAL FOOD SUMMIT</t>
  </si>
  <si>
    <t>BUCKS RESTAURANT</t>
  </si>
  <si>
    <t>LA PROMOTIONS INC</t>
  </si>
  <si>
    <t>KINGPIN LANES</t>
  </si>
  <si>
    <t>CLARK ASSOCIATES COMPANY</t>
  </si>
  <si>
    <t>NOTHING BUNDT CAKES</t>
  </si>
  <si>
    <t>CLIFTON 1ST LIQUOR SHOP</t>
  </si>
  <si>
    <t>PARROT-BROCK CLEANERS</t>
  </si>
  <si>
    <t>DESSERTS BY HELEN</t>
  </si>
  <si>
    <t>DINE COMPANY</t>
  </si>
  <si>
    <t>MIRANDA CONSTRUCTION LLC</t>
  </si>
  <si>
    <t>DUNBAR ARMORED INC</t>
  </si>
  <si>
    <t>NATHAN'S TAQUERIA</t>
  </si>
  <si>
    <t>FRANKS DELI</t>
  </si>
  <si>
    <t>SUPERCHEFS</t>
  </si>
  <si>
    <t>PANERA BREAD</t>
  </si>
  <si>
    <t>IN PISTEUO INC</t>
  </si>
  <si>
    <t>TARGET</t>
  </si>
  <si>
    <t>TAYLOR BELLES LLC</t>
  </si>
  <si>
    <t>PLEHN'S BAKERY</t>
  </si>
  <si>
    <t>TAYLOR ENTERPRISES OF KY INC</t>
  </si>
  <si>
    <t>UPS</t>
  </si>
  <si>
    <t>RENT &amp; RAVE</t>
  </si>
  <si>
    <t xml:space="preserve">KROGER </t>
  </si>
  <si>
    <t>VELVET ICE CREAM CO INC</t>
  </si>
  <si>
    <t>WALGREENS</t>
  </si>
  <si>
    <t>MUSIC GO ROUND</t>
  </si>
  <si>
    <t>WALMART</t>
  </si>
  <si>
    <t>WITTY'S PARTY SUPPLY</t>
  </si>
  <si>
    <t>WELDERS SUPPLY OF LOUISVILLE</t>
  </si>
  <si>
    <t>WILLIS KLEIN SAFE LOCK &amp; DECORATIVE HARDWARE</t>
  </si>
  <si>
    <t>WINDOWGANG OF KY</t>
  </si>
  <si>
    <t>CD PRODJ</t>
  </si>
  <si>
    <t>COST PLUS WORLD MARKET</t>
  </si>
  <si>
    <t>CHAIR FLAIR</t>
  </si>
  <si>
    <t>DOUBLETREE LAFAYETTE EAST</t>
  </si>
  <si>
    <t>DOUBLETREE MADE MARKET</t>
  </si>
  <si>
    <t>CORE MARK MIDCONTINENT INC</t>
  </si>
  <si>
    <t>ECOLAB PEST ELIMINATION DIVISION</t>
  </si>
  <si>
    <t>DIAMOND CUT ENTERTAINMENT LLC</t>
  </si>
  <si>
    <t>FLAVORTOWN LLC</t>
  </si>
  <si>
    <t>DJDE2CE</t>
  </si>
  <si>
    <t>FIVE BELOW</t>
  </si>
  <si>
    <t>JAY C FOODS</t>
  </si>
  <si>
    <t>ISM RESTAURANT SERVICES</t>
  </si>
  <si>
    <t>JD BECKER (TAYLORHURST)</t>
  </si>
  <si>
    <t>METRO HEALTH ONLINE</t>
  </si>
  <si>
    <t>PARKWAY FRUIT MARKET</t>
  </si>
  <si>
    <t>PIZZAZZLE EVENTS LLC</t>
  </si>
  <si>
    <t>RAINBOW BLOSSOM</t>
  </si>
  <si>
    <t>QUALITY CUSTOM DISTRIBUTION SERVICE</t>
  </si>
  <si>
    <t>REIS PROMOTIONS</t>
  </si>
  <si>
    <t>ROOM SERVICE</t>
  </si>
  <si>
    <t>SAMS CLUB</t>
  </si>
  <si>
    <t>SABAI JAI LLC DBA ALL THAID UP</t>
  </si>
  <si>
    <t>STEMS LLC</t>
  </si>
  <si>
    <t>STOP AND GO</t>
  </si>
  <si>
    <t>THE BLACK ITALIAN</t>
  </si>
  <si>
    <t>THE CELTIC PIG</t>
  </si>
  <si>
    <t>THE HOME DEPOT</t>
  </si>
  <si>
    <t>TOTAL WINE &amp; MORE</t>
  </si>
  <si>
    <t>WESTPORT WHISKEY WINE</t>
  </si>
  <si>
    <t>WHOLE FOODS LOUISVILLE</t>
  </si>
  <si>
    <t>ANNIE MAYS SWEET CAFÉ</t>
  </si>
  <si>
    <t xml:space="preserve">MEIJER </t>
  </si>
  <si>
    <t>GARWOOD ORCHARDS</t>
  </si>
  <si>
    <t>MOUZIN BROTHERS FARM</t>
  </si>
  <si>
    <t>INDIANA KITCHEN</t>
  </si>
  <si>
    <t>BORDEN DAIRY</t>
  </si>
  <si>
    <t>FB PURNELLS SAUSAGE</t>
  </si>
  <si>
    <t>FISCHER FARMS</t>
  </si>
  <si>
    <t>JIM RASH</t>
  </si>
  <si>
    <t>PORTER ROAD FARMS</t>
  </si>
  <si>
    <t>PIAZZA (KY PROUD FARM)</t>
  </si>
  <si>
    <t>PURNELLS FARM</t>
  </si>
  <si>
    <t>KENNY'S FARMHOUSE CHEESE</t>
  </si>
  <si>
    <t>LYND CREEK SUGAR CAMP</t>
  </si>
  <si>
    <t>MIDWEST FRESH LLC</t>
  </si>
  <si>
    <t>KAISER PICKLES</t>
  </si>
  <si>
    <t>WEISENBERGER MILLS</t>
  </si>
  <si>
    <t>LEXINGTON PASTA</t>
  </si>
  <si>
    <t>CUSTOM FOOD SOLUTIONS</t>
  </si>
  <si>
    <t>KERNS</t>
  </si>
  <si>
    <t>SABAI JAI LLC DBA ALL THAID UP*</t>
  </si>
  <si>
    <t>BLACK ITALIAN GRIGLIA CUCINA LLC*</t>
  </si>
  <si>
    <t>BOUJEE BALLOONS*</t>
  </si>
  <si>
    <t>BROOKE'S NATURALS</t>
  </si>
  <si>
    <t>NELSON'S TEA</t>
  </si>
  <si>
    <t>SHOUP'S COUNTRY FOODS</t>
  </si>
  <si>
    <t>URBAN LADLE</t>
  </si>
  <si>
    <t>DIAMOND CUT ENTERTAINMENT</t>
  </si>
  <si>
    <t>OOBE INC</t>
  </si>
  <si>
    <t>WASSERSTROM COMPANY</t>
  </si>
  <si>
    <t>NORTH AMERICAN WAXIE</t>
  </si>
  <si>
    <t>PERIMETER OFFICE PRODUCTS</t>
  </si>
  <si>
    <t>AUTOMOTIVE RENTALS INC</t>
  </si>
  <si>
    <t>HERSHEY CREAMERY CO</t>
  </si>
  <si>
    <t>VISION WIRELESS</t>
  </si>
  <si>
    <t>BARNES FAMILY FARM</t>
  </si>
  <si>
    <t>COSTCO WHOLESALE</t>
  </si>
  <si>
    <t>DUPLICATOR SALES &amp; SERVICE</t>
  </si>
  <si>
    <t>JERICHO FARMHOUSE</t>
  </si>
  <si>
    <t>KLEIN BROTHERS SAFE &amp; LOCK</t>
  </si>
  <si>
    <t>LOUISVILLE TRIVIA</t>
  </si>
  <si>
    <t>OPENING GATES</t>
  </si>
  <si>
    <t>PAPA JOHNS</t>
  </si>
  <si>
    <t>THE EXCHANGE</t>
  </si>
  <si>
    <t>TRADER JOES</t>
  </si>
  <si>
    <t>TRIMARK UNITED EAST FOODSERVICE</t>
  </si>
  <si>
    <t>WENDY'S</t>
  </si>
  <si>
    <t>KRISPY KREME</t>
  </si>
  <si>
    <t>TRIMARK UNITED EAST FOOD SERVICE</t>
  </si>
  <si>
    <t xml:space="preserve">BARNES FAMILY FARM </t>
  </si>
  <si>
    <t xml:space="preserve">WENDY'S </t>
  </si>
  <si>
    <t>DILLMAN FARM</t>
  </si>
  <si>
    <t>TRADERS POINT (ORGANIC)</t>
  </si>
  <si>
    <t>CREIGHTON BROTHERS</t>
  </si>
  <si>
    <t>BOURBON BARREL FOODS</t>
  </si>
  <si>
    <t>SHUCKMAN'S FISH CO</t>
  </si>
  <si>
    <t>JERICHO FARMHOUSE^</t>
  </si>
  <si>
    <t>AL NAJMA</t>
  </si>
  <si>
    <t>BARRET AVE BAKERY</t>
  </si>
  <si>
    <t>BEARFRUIT &amp; GROW LLC</t>
  </si>
  <si>
    <t>CINCINNATI PARKING</t>
  </si>
  <si>
    <t>CREATION GARDENS</t>
  </si>
  <si>
    <t>LOUISVILLE PARKS &amp; RECREATION</t>
  </si>
  <si>
    <t>MADE IN BRAZIL FOOD TRUCK</t>
  </si>
  <si>
    <t>MAIRA MEDITERRANEAN GRILL</t>
  </si>
  <si>
    <t>SAM ROBINSON (PAYPAL)</t>
  </si>
  <si>
    <t>SHREE GANESHAY LLC</t>
  </si>
  <si>
    <t>SSA LOUISVILLE ZOO</t>
  </si>
  <si>
    <t>THE WASSERSTROM COMPANY</t>
  </si>
  <si>
    <t>FOX TAIL FARM</t>
  </si>
  <si>
    <t>FB PURNELL SAUSAGE</t>
  </si>
  <si>
    <t>PREFERRED POPCORN</t>
  </si>
  <si>
    <t>SAM ROBINSON</t>
  </si>
  <si>
    <t>DAYMARK SFTY-CENTURY LBL</t>
  </si>
  <si>
    <t>EPIC PHOTO LIFE</t>
  </si>
  <si>
    <t>GFS STORES</t>
  </si>
  <si>
    <t>HIGHLAND'S MART</t>
  </si>
  <si>
    <t>SENOR IGUANAS</t>
  </si>
  <si>
    <t>TRIMARK STRATEGIC</t>
  </si>
  <si>
    <t>WOKE JUNK FOOD VEGAN LLC</t>
  </si>
  <si>
    <t>HOT BUNS FOOD TRUCK</t>
  </si>
  <si>
    <t>LALO-CHINO LATINO</t>
  </si>
  <si>
    <t xml:space="preserve">LIQUOR BARN </t>
  </si>
  <si>
    <t>LOUISVILLE BATS</t>
  </si>
  <si>
    <t>LOUISVILLE SLUGGER</t>
  </si>
  <si>
    <t>MINUTE MAN PRESS</t>
  </si>
  <si>
    <t>SOUTHERN INDIANA PRIDE FEST</t>
  </si>
  <si>
    <t>FAIR OAKS</t>
  </si>
  <si>
    <t>MARCOOT CREAMERY</t>
  </si>
  <si>
    <t>SMOKING GOOSE</t>
  </si>
  <si>
    <t>COMPANY</t>
  </si>
  <si>
    <t>SPEND</t>
  </si>
  <si>
    <t>STECKLER GRASSFED</t>
  </si>
  <si>
    <t>SCHNABELTIER</t>
  </si>
  <si>
    <t>MEAT THE RABBIT</t>
  </si>
  <si>
    <t>LOCAL FOLKS</t>
  </si>
  <si>
    <t>JOHNTOM'S</t>
  </si>
  <si>
    <t>CRAZY CHARLIE'S</t>
  </si>
  <si>
    <t>BORZYNSKI BROS</t>
  </si>
  <si>
    <t>*WOMEN &amp; MINORITY OWNED</t>
  </si>
  <si>
    <t>^HALF OF OWNERS ARE WOMEN</t>
  </si>
  <si>
    <t xml:space="preserve">SAMS CLUB </t>
  </si>
  <si>
    <t xml:space="preserve">AT HOME STORE </t>
  </si>
  <si>
    <t>FASTSIGNS</t>
  </si>
  <si>
    <t>FEDEX OFFICE</t>
  </si>
  <si>
    <t>GUITAR CENTER</t>
  </si>
  <si>
    <t xml:space="preserve">HOBBY LOBBY </t>
  </si>
  <si>
    <t>HOME GOODS</t>
  </si>
  <si>
    <t xml:space="preserve">LOWES </t>
  </si>
  <si>
    <t xml:space="preserve">PARTY CITY </t>
  </si>
  <si>
    <t xml:space="preserve">WALMART </t>
  </si>
  <si>
    <t>WHOLE FOODS</t>
  </si>
  <si>
    <t xml:space="preserve">TARGET </t>
  </si>
  <si>
    <t>FRANCIS LINDAUER &amp; SONS</t>
  </si>
  <si>
    <t>OSSWALD FAMILY FARMS</t>
  </si>
  <si>
    <t>UofL DINING ACADEMIC YEAR 2021-2022 PURCHASING TOTALS</t>
  </si>
  <si>
    <t>MINORITY-OWNED</t>
  </si>
  <si>
    <t>SMALL BUSINESS</t>
  </si>
  <si>
    <t>WOMEN-OWNED</t>
  </si>
  <si>
    <t>VETERAN-OWNED</t>
  </si>
  <si>
    <t>LGBTQ-OWNED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</si>
</sst>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#.0#############E+###"/>
    <numFmt numFmtId="166" formatCode="\$#,##0.00;\-\$#,##0.00"/>
    <numFmt numFmtId="167" formatCode="0.000%"/>
    <numFmt numFmtId="169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44" fontId="0" fillId="0" borderId="2" xfId="1" applyFont="1" applyBorder="1"/>
    <xf numFmtId="44" fontId="0" fillId="0" borderId="4" xfId="1" applyFont="1" applyBorder="1"/>
    <xf numFmtId="9" fontId="0" fillId="0" borderId="5" xfId="2" applyFont="1" applyBorder="1"/>
    <xf numFmtId="44" fontId="0" fillId="0" borderId="0" xfId="0" applyNumberFormat="1"/>
    <xf numFmtId="10" fontId="0" fillId="0" borderId="5" xfId="2" applyNumberFormat="1" applyFont="1" applyBorder="1"/>
    <xf numFmtId="0" fontId="0" fillId="0" borderId="0" xfId="0" applyAlignment="1">
      <alignment textRotation="45"/>
    </xf>
    <xf numFmtId="44" fontId="0" fillId="0" borderId="0" xfId="1" applyFont="1" applyAlignment="1">
      <alignment textRotation="45"/>
    </xf>
    <xf numFmtId="44" fontId="0" fillId="0" borderId="0" xfId="1" applyFont="1"/>
    <xf numFmtId="44" fontId="0" fillId="2" borderId="0" xfId="1" applyFont="1" applyFill="1"/>
    <xf numFmtId="44" fontId="0" fillId="3" borderId="0" xfId="1" applyFont="1" applyFill="1"/>
    <xf numFmtId="44" fontId="0" fillId="0" borderId="2" xfId="1" applyFont="1" applyFill="1" applyBorder="1"/>
    <xf numFmtId="44" fontId="0" fillId="0" borderId="4" xfId="1" applyNumberFormat="1" applyFont="1" applyBorder="1"/>
    <xf numFmtId="164" fontId="0" fillId="0" borderId="5" xfId="2" applyNumberFormat="1" applyFont="1" applyBorder="1"/>
    <xf numFmtId="44" fontId="0" fillId="0" borderId="4" xfId="1" applyFont="1" applyFill="1" applyBorder="1"/>
    <xf numFmtId="164" fontId="0" fillId="0" borderId="5" xfId="2" applyNumberFormat="1" applyFont="1" applyFill="1" applyBorder="1"/>
    <xf numFmtId="0" fontId="0" fillId="0" borderId="0" xfId="0" applyFill="1"/>
    <xf numFmtId="10" fontId="0" fillId="0" borderId="5" xfId="2" applyNumberFormat="1" applyFont="1" applyFill="1" applyBorder="1"/>
    <xf numFmtId="9" fontId="0" fillId="0" borderId="5" xfId="2" applyFont="1" applyFill="1" applyBorder="1"/>
    <xf numFmtId="0" fontId="4" fillId="0" borderId="0" xfId="0" applyFont="1"/>
    <xf numFmtId="44" fontId="4" fillId="0" borderId="0" xfId="1" applyFont="1" applyFill="1" applyBorder="1" applyAlignment="1"/>
    <xf numFmtId="44" fontId="7" fillId="0" borderId="0" xfId="0" applyNumberFormat="1" applyFo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44" fontId="0" fillId="0" borderId="3" xfId="1" applyFont="1" applyFill="1" applyBorder="1"/>
    <xf numFmtId="44" fontId="0" fillId="0" borderId="6" xfId="1" applyFont="1" applyFill="1" applyBorder="1"/>
    <xf numFmtId="9" fontId="0" fillId="0" borderId="9" xfId="2" applyFont="1" applyFill="1" applyBorder="1"/>
    <xf numFmtId="164" fontId="0" fillId="0" borderId="9" xfId="2" applyNumberFormat="1" applyFont="1" applyFill="1" applyBorder="1"/>
    <xf numFmtId="10" fontId="0" fillId="0" borderId="9" xfId="2" applyNumberFormat="1" applyFont="1" applyFill="1" applyBorder="1"/>
    <xf numFmtId="0" fontId="7" fillId="0" borderId="0" xfId="0" applyFont="1"/>
    <xf numFmtId="9" fontId="7" fillId="0" borderId="0" xfId="2" applyFont="1"/>
    <xf numFmtId="164" fontId="7" fillId="0" borderId="0" xfId="2" applyNumberFormat="1" applyFont="1"/>
    <xf numFmtId="10" fontId="7" fillId="0" borderId="0" xfId="2" applyNumberFormat="1" applyFont="1"/>
    <xf numFmtId="44" fontId="7" fillId="4" borderId="0" xfId="1" applyFont="1" applyFill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44" fontId="4" fillId="0" borderId="0" xfId="1" applyFont="1" applyFill="1" applyBorder="1" applyAlignment="1">
      <alignment wrapText="1"/>
    </xf>
    <xf numFmtId="44" fontId="4" fillId="0" borderId="0" xfId="1" applyFont="1" applyBorder="1" applyAlignment="1">
      <alignment horizontal="center"/>
    </xf>
    <xf numFmtId="44" fontId="4" fillId="0" borderId="0" xfId="0" applyNumberFormat="1" applyFont="1" applyBorder="1"/>
    <xf numFmtId="0" fontId="5" fillId="0" borderId="0" xfId="0" applyFont="1" applyBorder="1"/>
    <xf numFmtId="0" fontId="4" fillId="0" borderId="0" xfId="0" applyFont="1" applyBorder="1"/>
    <xf numFmtId="44" fontId="4" fillId="0" borderId="0" xfId="1" applyFont="1" applyBorder="1" applyAlignment="1"/>
    <xf numFmtId="0" fontId="3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44" fontId="4" fillId="0" borderId="0" xfId="1" applyFont="1" applyFill="1" applyBorder="1" applyAlignment="1">
      <alignment horizontal="center"/>
    </xf>
    <xf numFmtId="44" fontId="0" fillId="0" borderId="0" xfId="1" applyFont="1" applyBorder="1"/>
    <xf numFmtId="0" fontId="8" fillId="4" borderId="0" xfId="0" applyFont="1" applyFill="1" applyBorder="1"/>
    <xf numFmtId="44" fontId="8" fillId="4" borderId="0" xfId="1" applyFont="1" applyFill="1" applyBorder="1"/>
    <xf numFmtId="0" fontId="0" fillId="0" borderId="10" xfId="0" applyBorder="1" applyAlignment="1">
      <alignment horizontal="left"/>
    </xf>
    <xf numFmtId="44" fontId="0" fillId="0" borderId="11" xfId="1" applyFont="1" applyBorder="1"/>
    <xf numFmtId="0" fontId="0" fillId="0" borderId="4" xfId="0" applyBorder="1" applyAlignment="1">
      <alignment horizontal="left"/>
    </xf>
    <xf numFmtId="44" fontId="0" fillId="0" borderId="5" xfId="1" applyFont="1" applyBorder="1"/>
    <xf numFmtId="0" fontId="0" fillId="0" borderId="6" xfId="0" applyBorder="1" applyAlignment="1">
      <alignment horizontal="left"/>
    </xf>
    <xf numFmtId="44" fontId="0" fillId="0" borderId="9" xfId="1" applyFont="1" applyBorder="1"/>
    <xf numFmtId="44" fontId="7" fillId="4" borderId="1" xfId="0" applyNumberFormat="1" applyFont="1" applyFill="1" applyBorder="1"/>
    <xf numFmtId="44" fontId="4" fillId="0" borderId="0" xfId="1" applyFont="1" applyBorder="1"/>
    <xf numFmtId="44" fontId="4" fillId="0" borderId="0" xfId="1" applyFont="1" applyFill="1" applyBorder="1"/>
    <xf numFmtId="0" fontId="6" fillId="0" borderId="0" xfId="0" applyFont="1" applyBorder="1"/>
    <xf numFmtId="44" fontId="7" fillId="4" borderId="1" xfId="1" applyFont="1" applyFill="1" applyBorder="1"/>
    <xf numFmtId="44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0" fillId="0" borderId="10" xfId="0" applyBorder="1"/>
    <xf numFmtId="0" fontId="0" fillId="0" borderId="6" xfId="0" applyBorder="1"/>
    <xf numFmtId="0" fontId="4" fillId="0" borderId="0" xfId="0" applyFont="1" applyBorder="1" applyAlignment="1">
      <alignment horizontal="center" wrapText="1"/>
    </xf>
    <xf numFmtId="44" fontId="4" fillId="0" borderId="0" xfId="1" applyFont="1" applyFill="1" applyBorder="1" applyAlignment="1">
      <alignment horizontal="center" wrapText="1"/>
    </xf>
    <xf numFmtId="44" fontId="4" fillId="0" borderId="0" xfId="0" applyNumberFormat="1" applyFont="1" applyBorder="1" applyAlignment="1">
      <alignment horizontal="center" wrapText="1"/>
    </xf>
    <xf numFmtId="0" fontId="0" fillId="0" borderId="0" xfId="0" applyFont="1" applyBorder="1"/>
    <xf numFmtId="0" fontId="0" fillId="0" borderId="0" xfId="0" applyFill="1" applyBorder="1"/>
    <xf numFmtId="44" fontId="4" fillId="0" borderId="0" xfId="0" applyNumberFormat="1" applyFont="1" applyFill="1" applyBorder="1"/>
    <xf numFmtId="0" fontId="3" fillId="0" borderId="0" xfId="0" applyFont="1" applyFill="1" applyBorder="1"/>
    <xf numFmtId="44" fontId="3" fillId="0" borderId="0" xfId="1" applyFont="1" applyFill="1" applyBorder="1"/>
    <xf numFmtId="44" fontId="3" fillId="0" borderId="0" xfId="1" applyFont="1" applyFill="1" applyBorder="1" applyAlignment="1"/>
    <xf numFmtId="165" fontId="0" fillId="0" borderId="0" xfId="0" applyNumberFormat="1" applyFill="1" applyBorder="1"/>
    <xf numFmtId="165" fontId="10" fillId="0" borderId="0" xfId="0" applyNumberFormat="1" applyFont="1" applyFill="1" applyBorder="1"/>
    <xf numFmtId="0" fontId="10" fillId="0" borderId="0" xfId="0" applyFont="1" applyFill="1" applyBorder="1"/>
    <xf numFmtId="166" fontId="10" fillId="0" borderId="0" xfId="0" applyNumberFormat="1" applyFont="1" applyFill="1" applyBorder="1"/>
    <xf numFmtId="0" fontId="9" fillId="0" borderId="0" xfId="0" applyFont="1" applyFill="1" applyBorder="1" applyAlignment="1">
      <alignment vertical="center"/>
    </xf>
    <xf numFmtId="8" fontId="9" fillId="0" borderId="0" xfId="0" applyNumberFormat="1" applyFont="1" applyFill="1" applyBorder="1" applyAlignment="1">
      <alignment horizontal="right" vertical="center"/>
    </xf>
    <xf numFmtId="44" fontId="0" fillId="0" borderId="0" xfId="1" applyFont="1" applyFill="1" applyBorder="1"/>
    <xf numFmtId="0" fontId="0" fillId="0" borderId="10" xfId="0" applyFont="1" applyFill="1" applyBorder="1"/>
    <xf numFmtId="44" fontId="0" fillId="0" borderId="11" xfId="1" applyFont="1" applyFill="1" applyBorder="1"/>
    <xf numFmtId="0" fontId="0" fillId="0" borderId="4" xfId="0" applyFont="1" applyFill="1" applyBorder="1"/>
    <xf numFmtId="44" fontId="0" fillId="0" borderId="5" xfId="1" applyFont="1" applyFill="1" applyBorder="1"/>
    <xf numFmtId="0" fontId="0" fillId="0" borderId="4" xfId="0" applyFont="1" applyFill="1" applyBorder="1" applyAlignment="1">
      <alignment horizontal="left"/>
    </xf>
    <xf numFmtId="165" fontId="0" fillId="0" borderId="6" xfId="0" applyNumberFormat="1" applyFont="1" applyFill="1" applyBorder="1"/>
    <xf numFmtId="44" fontId="0" fillId="0" borderId="9" xfId="1" applyFont="1" applyFill="1" applyBorder="1"/>
    <xf numFmtId="167" fontId="7" fillId="0" borderId="0" xfId="2" applyNumberFormat="1" applyFont="1"/>
    <xf numFmtId="0" fontId="2" fillId="2" borderId="0" xfId="0" applyFont="1" applyFill="1" applyAlignment="1">
      <alignment horizontal="center"/>
    </xf>
    <xf numFmtId="10" fontId="0" fillId="0" borderId="9" xfId="2" applyNumberFormat="1" applyFont="1" applyBorder="1"/>
    <xf numFmtId="169" fontId="0" fillId="2" borderId="0" xfId="1" applyNumberFormat="1" applyFont="1" applyFill="1"/>
    <xf numFmtId="169" fontId="0" fillId="0" borderId="0" xfId="1" applyNumberFormat="1" applyFont="1"/>
    <xf numFmtId="169" fontId="0" fillId="3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109D-F956-4120-9A26-FFB402A888E4}">
  <dimension ref="A1:AN31"/>
  <sheetViews>
    <sheetView tabSelected="1" workbookViewId="0">
      <pane ySplit="3" topLeftCell="A4" activePane="bottomLeft" state="frozen"/>
      <selection pane="bottomLeft" activeCell="R1" sqref="R1:R1048576"/>
    </sheetView>
  </sheetViews>
  <sheetFormatPr defaultRowHeight="15" x14ac:dyDescent="0.25"/>
  <cols>
    <col min="1" max="1" width="10.5703125" bestFit="1" customWidth="1"/>
    <col min="2" max="2" width="5.5703125" customWidth="1"/>
    <col min="3" max="3" width="16.85546875" bestFit="1" customWidth="1"/>
    <col min="4" max="4" width="3.5703125" customWidth="1"/>
    <col min="5" max="5" width="15.85546875" customWidth="1"/>
    <col min="6" max="6" width="5.5703125" customWidth="1"/>
    <col min="7" max="7" width="3.5703125" customWidth="1"/>
    <col min="8" max="8" width="15.42578125" customWidth="1"/>
    <col min="9" max="9" width="5.5703125" customWidth="1"/>
    <col min="10" max="11" width="3.5703125" customWidth="1"/>
    <col min="12" max="12" width="19.7109375" customWidth="1"/>
    <col min="13" max="13" width="7.42578125" bestFit="1" customWidth="1"/>
    <col min="14" max="14" width="3.5703125" customWidth="1"/>
    <col min="15" max="15" width="33" customWidth="1"/>
    <col min="16" max="16" width="6.42578125" customWidth="1"/>
    <col min="17" max="17" width="3.5703125" customWidth="1"/>
    <col min="18" max="18" width="24" customWidth="1"/>
    <col min="19" max="19" width="6.5703125" customWidth="1"/>
    <col min="20" max="20" width="3.5703125" customWidth="1"/>
    <col min="21" max="21" width="20.28515625" customWidth="1"/>
    <col min="22" max="22" width="5.5703125" customWidth="1"/>
    <col min="23" max="23" width="3.5703125" customWidth="1"/>
    <col min="24" max="24" width="12.5703125" customWidth="1"/>
    <col min="25" max="25" width="6.7109375" customWidth="1"/>
    <col min="26" max="26" width="3.5703125" customWidth="1"/>
    <col min="27" max="27" width="15.5703125" customWidth="1"/>
    <col min="28" max="28" width="7.140625" bestFit="1" customWidth="1"/>
    <col min="29" max="29" width="3.5703125" customWidth="1"/>
    <col min="30" max="30" width="18" customWidth="1"/>
    <col min="31" max="31" width="6.42578125" bestFit="1" customWidth="1"/>
    <col min="32" max="32" width="3.5703125" customWidth="1"/>
    <col min="33" max="33" width="16.28515625" customWidth="1"/>
    <col min="34" max="34" width="6.42578125" bestFit="1" customWidth="1"/>
    <col min="35" max="35" width="3.5703125" customWidth="1"/>
    <col min="36" max="36" width="16.85546875" customWidth="1"/>
    <col min="37" max="37" width="6.42578125" bestFit="1" customWidth="1"/>
    <col min="38" max="38" width="3.5703125" customWidth="1"/>
    <col min="39" max="39" width="14.5703125" customWidth="1"/>
    <col min="40" max="40" width="9.28515625" customWidth="1"/>
  </cols>
  <sheetData>
    <row r="1" spans="1:40" ht="21" x14ac:dyDescent="0.35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3" spans="1:40" s="1" customFormat="1" x14ac:dyDescent="0.25">
      <c r="A3" s="1" t="s">
        <v>0</v>
      </c>
      <c r="C3" s="5" t="s">
        <v>1</v>
      </c>
      <c r="E3" s="6" t="s">
        <v>7</v>
      </c>
      <c r="F3" s="7" t="s">
        <v>6</v>
      </c>
      <c r="H3" s="6" t="s">
        <v>8</v>
      </c>
      <c r="I3" s="7" t="s">
        <v>6</v>
      </c>
      <c r="L3" s="6" t="s">
        <v>2</v>
      </c>
      <c r="M3" s="7" t="s">
        <v>6</v>
      </c>
      <c r="O3" s="6" t="s">
        <v>3</v>
      </c>
      <c r="P3" s="7" t="s">
        <v>6</v>
      </c>
      <c r="R3" s="6" t="s">
        <v>26</v>
      </c>
      <c r="S3" s="7" t="s">
        <v>6</v>
      </c>
      <c r="U3" s="6" t="s">
        <v>4</v>
      </c>
      <c r="V3" s="7" t="s">
        <v>6</v>
      </c>
      <c r="X3" s="6" t="s">
        <v>5</v>
      </c>
      <c r="Y3" s="7" t="s">
        <v>6</v>
      </c>
      <c r="AA3" s="6" t="s">
        <v>292</v>
      </c>
      <c r="AB3" s="7" t="s">
        <v>6</v>
      </c>
      <c r="AD3" s="6" t="s">
        <v>291</v>
      </c>
      <c r="AE3" s="7" t="s">
        <v>6</v>
      </c>
      <c r="AG3" s="6" t="s">
        <v>293</v>
      </c>
      <c r="AH3" s="7" t="s">
        <v>6</v>
      </c>
      <c r="AJ3" s="6" t="s">
        <v>294</v>
      </c>
      <c r="AK3" s="7" t="s">
        <v>6</v>
      </c>
      <c r="AM3" s="6" t="s">
        <v>295</v>
      </c>
      <c r="AN3" s="7" t="s">
        <v>6</v>
      </c>
    </row>
    <row r="4" spans="1:40" x14ac:dyDescent="0.25">
      <c r="C4" s="2"/>
      <c r="E4" s="3"/>
      <c r="F4" s="4"/>
      <c r="H4" s="3"/>
      <c r="I4" s="4"/>
      <c r="L4" s="3"/>
      <c r="M4" s="4"/>
      <c r="O4" s="3"/>
      <c r="P4" s="4"/>
      <c r="R4" s="3"/>
      <c r="S4" s="4"/>
      <c r="U4" s="3"/>
      <c r="V4" s="4"/>
      <c r="X4" s="3"/>
      <c r="Y4" s="4"/>
      <c r="AA4" s="3"/>
      <c r="AB4" s="4"/>
      <c r="AD4" s="3"/>
      <c r="AE4" s="4"/>
      <c r="AG4" s="3"/>
      <c r="AH4" s="4"/>
      <c r="AJ4" s="3"/>
      <c r="AK4" s="4"/>
      <c r="AM4" s="3"/>
      <c r="AN4" s="4"/>
    </row>
    <row r="5" spans="1:40" x14ac:dyDescent="0.25">
      <c r="A5" t="s">
        <v>9</v>
      </c>
      <c r="C5" s="8">
        <v>307108.19</v>
      </c>
      <c r="E5" s="9">
        <v>146598.75</v>
      </c>
      <c r="F5" s="10">
        <f>E5/C5</f>
        <v>0.47735213443835539</v>
      </c>
      <c r="H5" s="9">
        <v>160509.44</v>
      </c>
      <c r="I5" s="10">
        <f>H5/C5</f>
        <v>0.52264786556164455</v>
      </c>
      <c r="L5" s="9">
        <v>106279.45</v>
      </c>
      <c r="M5" s="20">
        <f>L5/C5</f>
        <v>0.34606517657506952</v>
      </c>
      <c r="O5" s="9">
        <v>78724.86</v>
      </c>
      <c r="P5" s="20">
        <f>O5/C5</f>
        <v>0.25634243098498938</v>
      </c>
      <c r="R5" s="9">
        <v>75936.600000000006</v>
      </c>
      <c r="S5" s="20">
        <f>R5/C5</f>
        <v>0.24726335041732364</v>
      </c>
      <c r="U5" s="9">
        <v>3746.72</v>
      </c>
      <c r="V5" s="20">
        <f>U5/C5</f>
        <v>1.2200000267006881E-2</v>
      </c>
      <c r="X5" s="9">
        <v>179.16</v>
      </c>
      <c r="Y5" s="12">
        <f>X5/C5</f>
        <v>5.8337747358675124E-4</v>
      </c>
      <c r="AA5" s="21"/>
      <c r="AB5" s="20">
        <f t="shared" ref="AB5:AB17" si="0">AA5/C5</f>
        <v>0</v>
      </c>
      <c r="AD5" s="9">
        <v>26.34</v>
      </c>
      <c r="AE5" s="20">
        <f>AD5/C5</f>
        <v>8.5767820128795653E-5</v>
      </c>
      <c r="AG5" s="9">
        <v>3226.05</v>
      </c>
      <c r="AH5" s="10">
        <f>AG5/C5</f>
        <v>1.0504604256890707E-2</v>
      </c>
      <c r="AJ5" s="9">
        <v>0</v>
      </c>
      <c r="AK5" s="10">
        <f>AJ5/C5</f>
        <v>0</v>
      </c>
      <c r="AM5" s="9">
        <v>0</v>
      </c>
      <c r="AN5" s="10">
        <f>AM5/C5</f>
        <v>0</v>
      </c>
    </row>
    <row r="6" spans="1:40" ht="5.0999999999999996" customHeight="1" x14ac:dyDescent="0.25">
      <c r="C6" s="8"/>
      <c r="E6" s="9"/>
      <c r="F6" s="10"/>
      <c r="H6" s="9"/>
      <c r="I6" s="10"/>
      <c r="L6" s="9"/>
      <c r="M6" s="20"/>
      <c r="O6" s="9"/>
      <c r="P6" s="20"/>
      <c r="R6" s="9"/>
      <c r="S6" s="20"/>
      <c r="U6" s="9"/>
      <c r="V6" s="20"/>
      <c r="X6" s="9"/>
      <c r="Y6" s="12"/>
      <c r="AA6" s="9"/>
      <c r="AB6" s="20"/>
      <c r="AD6" s="9"/>
      <c r="AE6" s="20"/>
      <c r="AG6" s="9"/>
      <c r="AH6" s="10"/>
      <c r="AJ6" s="9"/>
      <c r="AK6" s="10"/>
      <c r="AM6" s="9"/>
      <c r="AN6" s="10"/>
    </row>
    <row r="7" spans="1:40" x14ac:dyDescent="0.25">
      <c r="A7" t="s">
        <v>10</v>
      </c>
      <c r="C7" s="18">
        <v>849925.56</v>
      </c>
      <c r="E7" s="9">
        <v>460036.91</v>
      </c>
      <c r="F7" s="10">
        <f>E7/C7</f>
        <v>0.54126729639711024</v>
      </c>
      <c r="H7" s="9">
        <v>389888.65</v>
      </c>
      <c r="I7" s="10">
        <f>H7/C7</f>
        <v>0.45873270360288965</v>
      </c>
      <c r="L7" s="9">
        <v>368487.44</v>
      </c>
      <c r="M7" s="20">
        <f>L7/C7</f>
        <v>0.43355260430101666</v>
      </c>
      <c r="O7" s="9">
        <v>221582.41</v>
      </c>
      <c r="P7" s="20">
        <f>O7/C7</f>
        <v>0.2607080201235506</v>
      </c>
      <c r="R7" s="9">
        <v>194888.26</v>
      </c>
      <c r="S7" s="20">
        <f>R7/C7</f>
        <v>0.22930038720096851</v>
      </c>
      <c r="U7" s="9">
        <v>29010.560000000001</v>
      </c>
      <c r="V7" s="20">
        <f>U7/C7</f>
        <v>3.4133059841146556E-2</v>
      </c>
      <c r="X7" s="9">
        <v>2602.46</v>
      </c>
      <c r="Y7" s="12">
        <f>X7/C7</f>
        <v>3.0619858049686136E-3</v>
      </c>
      <c r="AA7" s="21"/>
      <c r="AB7" s="20">
        <f t="shared" si="0"/>
        <v>0</v>
      </c>
      <c r="AD7" s="9">
        <v>23826.12</v>
      </c>
      <c r="AE7" s="20">
        <f>AD7/C7</f>
        <v>2.8033184459118982E-2</v>
      </c>
      <c r="AG7" s="9">
        <v>17333.03</v>
      </c>
      <c r="AH7" s="10">
        <f>AG7/C7</f>
        <v>2.0393585998284364E-2</v>
      </c>
      <c r="AJ7" s="19">
        <v>3361.26</v>
      </c>
      <c r="AK7" s="20">
        <f>AJ7/C7</f>
        <v>3.9547698741993357E-3</v>
      </c>
      <c r="AM7" s="9">
        <v>0</v>
      </c>
      <c r="AN7" s="10">
        <f>AM7/C7</f>
        <v>0</v>
      </c>
    </row>
    <row r="8" spans="1:40" ht="5.0999999999999996" customHeight="1" x14ac:dyDescent="0.25">
      <c r="C8" s="8"/>
      <c r="E8" s="9"/>
      <c r="F8" s="10"/>
      <c r="H8" s="9"/>
      <c r="I8" s="10"/>
      <c r="L8" s="9"/>
      <c r="M8" s="20"/>
      <c r="O8" s="9"/>
      <c r="P8" s="20"/>
      <c r="R8" s="9"/>
      <c r="S8" s="20"/>
      <c r="U8" s="9"/>
      <c r="V8" s="20"/>
      <c r="X8" s="9"/>
      <c r="Y8" s="12"/>
      <c r="AA8" s="9"/>
      <c r="AB8" s="20"/>
      <c r="AD8" s="9"/>
      <c r="AE8" s="20"/>
      <c r="AG8" s="9"/>
      <c r="AH8" s="10"/>
      <c r="AJ8" s="9"/>
      <c r="AK8" s="10"/>
      <c r="AM8" s="9"/>
      <c r="AN8" s="10"/>
    </row>
    <row r="9" spans="1:40" x14ac:dyDescent="0.25">
      <c r="A9" t="s">
        <v>11</v>
      </c>
      <c r="C9" s="18">
        <v>1023810.28</v>
      </c>
      <c r="D9" s="23"/>
      <c r="E9" s="21">
        <v>564291.66</v>
      </c>
      <c r="F9" s="25">
        <f t="shared" ref="F9:F27" si="1">E9/C9</f>
        <v>0.55116819104414538</v>
      </c>
      <c r="G9" s="23"/>
      <c r="H9" s="21">
        <v>459129.02</v>
      </c>
      <c r="I9" s="25">
        <f t="shared" ref="I9:I27" si="2">H9/C9</f>
        <v>0.44845126970203897</v>
      </c>
      <c r="J9" s="23"/>
      <c r="K9" s="23"/>
      <c r="L9" s="21">
        <v>459139.61</v>
      </c>
      <c r="M9" s="22">
        <f t="shared" ref="M9:M27" si="3">L9/C9</f>
        <v>0.44846161341532925</v>
      </c>
      <c r="N9" s="23"/>
      <c r="O9" s="21">
        <v>307404.77</v>
      </c>
      <c r="P9" s="22">
        <f t="shared" ref="P9:P27" si="4">O9/C9</f>
        <v>0.30025560009028235</v>
      </c>
      <c r="Q9" s="23"/>
      <c r="R9" s="21">
        <v>251415.17</v>
      </c>
      <c r="S9" s="20">
        <f t="shared" ref="S9:S27" si="5">R9/C9</f>
        <v>0.24556812420363663</v>
      </c>
      <c r="U9" s="21">
        <v>40858.629999999997</v>
      </c>
      <c r="V9" s="22">
        <f t="shared" ref="V9:V27" si="6">U9/C9</f>
        <v>3.9908399825795846E-2</v>
      </c>
      <c r="W9" s="23"/>
      <c r="X9" s="21">
        <v>2434.64</v>
      </c>
      <c r="Y9" s="24">
        <f>X9/C9</f>
        <v>2.3780187087005999E-3</v>
      </c>
      <c r="Z9" s="23"/>
      <c r="AA9" s="21">
        <v>66995.78</v>
      </c>
      <c r="AB9" s="22">
        <f t="shared" si="0"/>
        <v>6.5437690272068763E-2</v>
      </c>
      <c r="AC9" s="23"/>
      <c r="AD9" s="21">
        <v>56788.35</v>
      </c>
      <c r="AE9" s="22">
        <f t="shared" ref="AE9:AE27" si="7">AD9/C9</f>
        <v>5.5467649729010339E-2</v>
      </c>
      <c r="AF9" s="23"/>
      <c r="AG9" s="21">
        <v>45226.96</v>
      </c>
      <c r="AH9" s="25">
        <f t="shared" ref="AH9:AH27" si="8">AG9/C9</f>
        <v>4.4175137604596036E-2</v>
      </c>
      <c r="AI9" s="23"/>
      <c r="AJ9" s="21">
        <v>0</v>
      </c>
      <c r="AK9" s="25">
        <f t="shared" ref="AK9:AK27" si="9">AJ9/C9</f>
        <v>0</v>
      </c>
      <c r="AL9" s="23"/>
      <c r="AM9" s="21">
        <v>0</v>
      </c>
      <c r="AN9" s="10">
        <f t="shared" ref="AN9:AN27" si="10">AM9/C9</f>
        <v>0</v>
      </c>
    </row>
    <row r="10" spans="1:40" ht="5.0999999999999996" customHeight="1" x14ac:dyDescent="0.25">
      <c r="C10" s="18"/>
      <c r="D10" s="23"/>
      <c r="E10" s="21"/>
      <c r="F10" s="25"/>
      <c r="G10" s="23"/>
      <c r="H10" s="21"/>
      <c r="I10" s="25"/>
      <c r="J10" s="23"/>
      <c r="K10" s="23"/>
      <c r="L10" s="21"/>
      <c r="M10" s="22"/>
      <c r="N10" s="23"/>
      <c r="O10" s="21"/>
      <c r="P10" s="22"/>
      <c r="Q10" s="23"/>
      <c r="R10" s="21"/>
      <c r="S10" s="20"/>
      <c r="U10" s="21"/>
      <c r="V10" s="22"/>
      <c r="W10" s="23"/>
      <c r="X10" s="21"/>
      <c r="Y10" s="24"/>
      <c r="Z10" s="23"/>
      <c r="AA10" s="21"/>
      <c r="AB10" s="22"/>
      <c r="AC10" s="23"/>
      <c r="AD10" s="21"/>
      <c r="AE10" s="22"/>
      <c r="AF10" s="23"/>
      <c r="AG10" s="21"/>
      <c r="AH10" s="25"/>
      <c r="AI10" s="23"/>
      <c r="AJ10" s="21"/>
      <c r="AK10" s="25"/>
      <c r="AL10" s="23"/>
      <c r="AM10" s="21"/>
      <c r="AN10" s="10"/>
    </row>
    <row r="11" spans="1:40" x14ac:dyDescent="0.25">
      <c r="A11" t="s">
        <v>12</v>
      </c>
      <c r="C11" s="18">
        <v>1002093.97</v>
      </c>
      <c r="D11" s="23"/>
      <c r="E11" s="21">
        <v>490082.64</v>
      </c>
      <c r="F11" s="25">
        <f t="shared" si="1"/>
        <v>0.48905856603448078</v>
      </c>
      <c r="G11" s="23"/>
      <c r="H11" s="21">
        <v>512001.33</v>
      </c>
      <c r="I11" s="25">
        <f t="shared" si="2"/>
        <v>0.51093145486146374</v>
      </c>
      <c r="J11" s="23"/>
      <c r="K11" s="23"/>
      <c r="L11" s="21">
        <v>407673.94</v>
      </c>
      <c r="M11" s="22">
        <f t="shared" si="3"/>
        <v>0.40682206679678956</v>
      </c>
      <c r="N11" s="23"/>
      <c r="O11" s="21">
        <v>299995.01</v>
      </c>
      <c r="P11" s="22">
        <f t="shared" si="4"/>
        <v>0.2993681420915047</v>
      </c>
      <c r="Q11" s="23"/>
      <c r="R11" s="21">
        <v>245248.37</v>
      </c>
      <c r="S11" s="22">
        <f t="shared" si="5"/>
        <v>0.24473590036670911</v>
      </c>
      <c r="T11" s="23"/>
      <c r="U11" s="21">
        <v>14260.75</v>
      </c>
      <c r="V11" s="22">
        <f t="shared" si="6"/>
        <v>1.4230950815919989E-2</v>
      </c>
      <c r="W11" s="23"/>
      <c r="X11" s="21">
        <v>1695.32</v>
      </c>
      <c r="Y11" s="24">
        <f>X11/C11</f>
        <v>1.6917774687337955E-3</v>
      </c>
      <c r="Z11" s="23"/>
      <c r="AA11" s="21"/>
      <c r="AB11" s="22">
        <f t="shared" si="0"/>
        <v>0</v>
      </c>
      <c r="AC11" s="23"/>
      <c r="AD11" s="21">
        <v>47286.31</v>
      </c>
      <c r="AE11" s="22">
        <f t="shared" si="7"/>
        <v>4.7187500788972915E-2</v>
      </c>
      <c r="AF11" s="23"/>
      <c r="AG11" s="21">
        <v>37532.83</v>
      </c>
      <c r="AH11" s="25">
        <f t="shared" si="8"/>
        <v>3.7454401606667687E-2</v>
      </c>
      <c r="AI11" s="23"/>
      <c r="AJ11" s="21">
        <v>0</v>
      </c>
      <c r="AK11" s="25">
        <f t="shared" si="9"/>
        <v>0</v>
      </c>
      <c r="AL11" s="23"/>
      <c r="AM11" s="21">
        <v>0</v>
      </c>
      <c r="AN11" s="10">
        <f t="shared" si="10"/>
        <v>0</v>
      </c>
    </row>
    <row r="12" spans="1:40" ht="5.0999999999999996" customHeight="1" x14ac:dyDescent="0.25">
      <c r="C12" s="18"/>
      <c r="D12" s="23"/>
      <c r="E12" s="21"/>
      <c r="F12" s="25"/>
      <c r="G12" s="23"/>
      <c r="H12" s="21"/>
      <c r="I12" s="25"/>
      <c r="J12" s="23"/>
      <c r="K12" s="23"/>
      <c r="L12" s="21"/>
      <c r="M12" s="22"/>
      <c r="N12" s="23"/>
      <c r="O12" s="21"/>
      <c r="P12" s="22"/>
      <c r="Q12" s="23"/>
      <c r="R12" s="21"/>
      <c r="S12" s="22"/>
      <c r="T12" s="23"/>
      <c r="U12" s="21"/>
      <c r="V12" s="22"/>
      <c r="W12" s="23"/>
      <c r="X12" s="21"/>
      <c r="Y12" s="24"/>
      <c r="Z12" s="23"/>
      <c r="AA12" s="21"/>
      <c r="AB12" s="22"/>
      <c r="AC12" s="23"/>
      <c r="AD12" s="21"/>
      <c r="AE12" s="22"/>
      <c r="AF12" s="23"/>
      <c r="AG12" s="21"/>
      <c r="AH12" s="25"/>
      <c r="AI12" s="23"/>
      <c r="AJ12" s="21"/>
      <c r="AK12" s="25"/>
      <c r="AL12" s="23"/>
      <c r="AM12" s="21"/>
      <c r="AN12" s="10"/>
    </row>
    <row r="13" spans="1:40" x14ac:dyDescent="0.25">
      <c r="A13" t="s">
        <v>13</v>
      </c>
      <c r="C13" s="18">
        <v>701698.63</v>
      </c>
      <c r="D13" s="23"/>
      <c r="E13" s="21">
        <v>418382.76</v>
      </c>
      <c r="F13" s="25">
        <f t="shared" si="1"/>
        <v>0.59624280583246969</v>
      </c>
      <c r="G13" s="23"/>
      <c r="H13" s="21">
        <v>283315.87</v>
      </c>
      <c r="I13" s="25">
        <f t="shared" si="2"/>
        <v>0.40375719416753031</v>
      </c>
      <c r="J13" s="23"/>
      <c r="K13" s="23"/>
      <c r="L13" s="21">
        <v>323562.28000000003</v>
      </c>
      <c r="M13" s="22">
        <f t="shared" si="3"/>
        <v>0.46111288545625351</v>
      </c>
      <c r="N13" s="23"/>
      <c r="O13" s="21">
        <v>243425.58</v>
      </c>
      <c r="P13" s="22">
        <f t="shared" si="4"/>
        <v>0.3469090142017236</v>
      </c>
      <c r="Q13" s="23"/>
      <c r="R13" s="21">
        <v>204007.64</v>
      </c>
      <c r="S13" s="22">
        <f t="shared" si="5"/>
        <v>0.29073398646937648</v>
      </c>
      <c r="T13" s="23"/>
      <c r="U13" s="21">
        <v>39636.43</v>
      </c>
      <c r="V13" s="22">
        <f t="shared" si="6"/>
        <v>5.6486400721631733E-2</v>
      </c>
      <c r="W13" s="23"/>
      <c r="X13" s="21">
        <v>2766.15</v>
      </c>
      <c r="Y13" s="24">
        <f>X13/C13</f>
        <v>3.9420769568838977E-3</v>
      </c>
      <c r="Z13" s="23"/>
      <c r="AA13" s="21"/>
      <c r="AB13" s="22">
        <f t="shared" si="0"/>
        <v>0</v>
      </c>
      <c r="AC13" s="23"/>
      <c r="AD13" s="21">
        <v>26286.68</v>
      </c>
      <c r="AE13" s="22">
        <f t="shared" si="7"/>
        <v>3.7461495400097904E-2</v>
      </c>
      <c r="AF13" s="23"/>
      <c r="AG13" s="21">
        <v>42016.55</v>
      </c>
      <c r="AH13" s="25">
        <f t="shared" si="8"/>
        <v>5.9878341218936114E-2</v>
      </c>
      <c r="AI13" s="23"/>
      <c r="AJ13" s="21">
        <v>383.53</v>
      </c>
      <c r="AK13" s="22">
        <f t="shared" si="9"/>
        <v>5.4657367650838931E-4</v>
      </c>
      <c r="AL13" s="23"/>
      <c r="AM13" s="21">
        <v>0</v>
      </c>
      <c r="AN13" s="10">
        <f t="shared" si="10"/>
        <v>0</v>
      </c>
    </row>
    <row r="14" spans="1:40" ht="5.0999999999999996" customHeight="1" x14ac:dyDescent="0.25">
      <c r="C14" s="18"/>
      <c r="D14" s="23"/>
      <c r="E14" s="21"/>
      <c r="F14" s="25"/>
      <c r="G14" s="23"/>
      <c r="H14" s="21"/>
      <c r="I14" s="25"/>
      <c r="J14" s="23"/>
      <c r="K14" s="23"/>
      <c r="L14" s="21"/>
      <c r="M14" s="22"/>
      <c r="N14" s="23"/>
      <c r="O14" s="21"/>
      <c r="P14" s="22"/>
      <c r="Q14" s="23"/>
      <c r="R14" s="21"/>
      <c r="S14" s="22"/>
      <c r="T14" s="23"/>
      <c r="U14" s="21"/>
      <c r="V14" s="22"/>
      <c r="W14" s="23"/>
      <c r="X14" s="21"/>
      <c r="Y14" s="24"/>
      <c r="Z14" s="23"/>
      <c r="AA14" s="21"/>
      <c r="AB14" s="22"/>
      <c r="AC14" s="23"/>
      <c r="AD14" s="21"/>
      <c r="AE14" s="22"/>
      <c r="AF14" s="23"/>
      <c r="AG14" s="21"/>
      <c r="AH14" s="25"/>
      <c r="AI14" s="23"/>
      <c r="AJ14" s="21"/>
      <c r="AK14" s="25"/>
      <c r="AL14" s="23"/>
      <c r="AM14" s="21"/>
      <c r="AN14" s="10"/>
    </row>
    <row r="15" spans="1:40" x14ac:dyDescent="0.25">
      <c r="A15" t="s">
        <v>14</v>
      </c>
      <c r="C15" s="18">
        <v>342956.96</v>
      </c>
      <c r="D15" s="23"/>
      <c r="E15" s="21">
        <v>190001.1</v>
      </c>
      <c r="F15" s="25">
        <f t="shared" si="1"/>
        <v>0.55400858463406022</v>
      </c>
      <c r="G15" s="23"/>
      <c r="H15" s="21">
        <v>152955.85999999999</v>
      </c>
      <c r="I15" s="25">
        <f t="shared" si="2"/>
        <v>0.44599141536593973</v>
      </c>
      <c r="J15" s="23"/>
      <c r="K15" s="23"/>
      <c r="L15" s="21">
        <v>151143.53</v>
      </c>
      <c r="M15" s="22">
        <f t="shared" si="3"/>
        <v>0.44070699133792179</v>
      </c>
      <c r="N15" s="23"/>
      <c r="O15" s="21">
        <v>112989.33</v>
      </c>
      <c r="P15" s="22">
        <f t="shared" si="4"/>
        <v>0.32945629679012783</v>
      </c>
      <c r="Q15" s="23"/>
      <c r="R15" s="21">
        <v>93961.85</v>
      </c>
      <c r="S15" s="22">
        <f t="shared" si="5"/>
        <v>0.27397563239422229</v>
      </c>
      <c r="T15" s="23"/>
      <c r="U15" s="21">
        <v>13598.56</v>
      </c>
      <c r="V15" s="22">
        <f t="shared" si="6"/>
        <v>3.9650922961295194E-2</v>
      </c>
      <c r="W15" s="23"/>
      <c r="X15" s="21">
        <v>2577.61</v>
      </c>
      <c r="Y15" s="24">
        <f>X15/C15</f>
        <v>7.5158410548075765E-3</v>
      </c>
      <c r="Z15" s="23"/>
      <c r="AA15" s="21">
        <v>51282.64</v>
      </c>
      <c r="AB15" s="22">
        <f t="shared" si="0"/>
        <v>0.14953083325674452</v>
      </c>
      <c r="AC15" s="23"/>
      <c r="AD15" s="21">
        <v>6470.85</v>
      </c>
      <c r="AE15" s="22">
        <f t="shared" si="7"/>
        <v>1.8867819448831129E-2</v>
      </c>
      <c r="AF15" s="23"/>
      <c r="AG15" s="21">
        <v>7075.69</v>
      </c>
      <c r="AH15" s="25">
        <f t="shared" si="8"/>
        <v>2.063142267181281E-2</v>
      </c>
      <c r="AI15" s="23"/>
      <c r="AJ15" s="21">
        <v>863.56</v>
      </c>
      <c r="AK15" s="22">
        <f t="shared" si="9"/>
        <v>2.5179835977085867E-3</v>
      </c>
      <c r="AL15" s="23"/>
      <c r="AM15" s="21">
        <v>0</v>
      </c>
      <c r="AN15" s="10">
        <f t="shared" si="10"/>
        <v>0</v>
      </c>
    </row>
    <row r="16" spans="1:40" ht="5.0999999999999996" customHeight="1" x14ac:dyDescent="0.25">
      <c r="C16" s="18"/>
      <c r="D16" s="23"/>
      <c r="E16" s="21"/>
      <c r="F16" s="25"/>
      <c r="G16" s="23"/>
      <c r="H16" s="21"/>
      <c r="I16" s="25"/>
      <c r="J16" s="23"/>
      <c r="K16" s="23"/>
      <c r="L16" s="21"/>
      <c r="M16" s="22"/>
      <c r="N16" s="23"/>
      <c r="O16" s="21"/>
      <c r="P16" s="22"/>
      <c r="Q16" s="23"/>
      <c r="R16" s="21"/>
      <c r="S16" s="22"/>
      <c r="T16" s="23"/>
      <c r="U16" s="21"/>
      <c r="V16" s="22"/>
      <c r="W16" s="23"/>
      <c r="X16" s="21"/>
      <c r="Y16" s="24"/>
      <c r="Z16" s="23"/>
      <c r="AA16" s="21"/>
      <c r="AB16" s="22"/>
      <c r="AC16" s="23"/>
      <c r="AD16" s="21"/>
      <c r="AE16" s="22"/>
      <c r="AF16" s="23"/>
      <c r="AG16" s="21"/>
      <c r="AH16" s="25"/>
      <c r="AI16" s="23"/>
      <c r="AJ16" s="21"/>
      <c r="AK16" s="25"/>
      <c r="AL16" s="23"/>
      <c r="AM16" s="21"/>
      <c r="AN16" s="10"/>
    </row>
    <row r="17" spans="1:40" x14ac:dyDescent="0.25">
      <c r="A17" t="s">
        <v>15</v>
      </c>
      <c r="C17" s="18">
        <v>702800.47</v>
      </c>
      <c r="D17" s="23"/>
      <c r="E17" s="21">
        <v>441247.52</v>
      </c>
      <c r="F17" s="25">
        <f t="shared" si="1"/>
        <v>0.62784181120425264</v>
      </c>
      <c r="G17" s="23"/>
      <c r="H17" s="21">
        <v>261552.95</v>
      </c>
      <c r="I17" s="25">
        <f t="shared" si="2"/>
        <v>0.37215818879574741</v>
      </c>
      <c r="J17" s="23"/>
      <c r="K17" s="23"/>
      <c r="L17" s="21">
        <v>283673.13</v>
      </c>
      <c r="M17" s="22">
        <f t="shared" si="3"/>
        <v>0.40363252745121248</v>
      </c>
      <c r="N17" s="23"/>
      <c r="O17" s="21">
        <v>237872.19</v>
      </c>
      <c r="P17" s="22">
        <f t="shared" si="4"/>
        <v>0.33846333369697379</v>
      </c>
      <c r="Q17" s="23"/>
      <c r="R17" s="21">
        <v>204609.86</v>
      </c>
      <c r="S17" s="22">
        <f t="shared" si="5"/>
        <v>0.29113506426653357</v>
      </c>
      <c r="T17" s="23"/>
      <c r="U17" s="21">
        <v>19045.78</v>
      </c>
      <c r="V17" s="22">
        <f t="shared" si="6"/>
        <v>2.7099839588894982E-2</v>
      </c>
      <c r="W17" s="23"/>
      <c r="X17" s="21">
        <v>2307.71</v>
      </c>
      <c r="Y17" s="24">
        <f>X17/C17</f>
        <v>3.2835919987361422E-3</v>
      </c>
      <c r="Z17" s="23"/>
      <c r="AA17" s="21"/>
      <c r="AB17" s="22">
        <f t="shared" si="0"/>
        <v>0</v>
      </c>
      <c r="AC17" s="23"/>
      <c r="AD17" s="21">
        <v>45133.26</v>
      </c>
      <c r="AE17" s="22">
        <f t="shared" si="7"/>
        <v>6.4219165931974978E-2</v>
      </c>
      <c r="AF17" s="23"/>
      <c r="AG17" s="21">
        <v>6858.48</v>
      </c>
      <c r="AH17" s="25">
        <f t="shared" si="8"/>
        <v>9.7587868716137883E-3</v>
      </c>
      <c r="AI17" s="23"/>
      <c r="AJ17" s="21">
        <v>0</v>
      </c>
      <c r="AK17" s="25">
        <f t="shared" si="9"/>
        <v>0</v>
      </c>
      <c r="AL17" s="23"/>
      <c r="AM17" s="21">
        <v>0</v>
      </c>
      <c r="AN17" s="10">
        <f t="shared" si="10"/>
        <v>0</v>
      </c>
    </row>
    <row r="18" spans="1:40" ht="5.0999999999999996" customHeight="1" x14ac:dyDescent="0.25">
      <c r="C18" s="18"/>
      <c r="D18" s="23"/>
      <c r="E18" s="21"/>
      <c r="F18" s="25"/>
      <c r="G18" s="23"/>
      <c r="H18" s="21"/>
      <c r="I18" s="25"/>
      <c r="J18" s="23"/>
      <c r="K18" s="23"/>
      <c r="L18" s="21"/>
      <c r="M18" s="22"/>
      <c r="N18" s="23"/>
      <c r="O18" s="21"/>
      <c r="P18" s="22"/>
      <c r="Q18" s="23"/>
      <c r="R18" s="21"/>
      <c r="S18" s="22"/>
      <c r="T18" s="23"/>
      <c r="U18" s="21"/>
      <c r="V18" s="22"/>
      <c r="W18" s="23"/>
      <c r="X18" s="21"/>
      <c r="Y18" s="24"/>
      <c r="Z18" s="23"/>
      <c r="AA18" s="21"/>
      <c r="AB18" s="22"/>
      <c r="AC18" s="23"/>
      <c r="AD18" s="21"/>
      <c r="AE18" s="22"/>
      <c r="AF18" s="23"/>
      <c r="AG18" s="21"/>
      <c r="AH18" s="25"/>
      <c r="AI18" s="23"/>
      <c r="AJ18" s="21"/>
      <c r="AK18" s="25"/>
      <c r="AL18" s="23"/>
      <c r="AM18" s="21"/>
      <c r="AN18" s="10"/>
    </row>
    <row r="19" spans="1:40" x14ac:dyDescent="0.25">
      <c r="A19" t="s">
        <v>16</v>
      </c>
      <c r="C19" s="18">
        <v>1231529.8899999999</v>
      </c>
      <c r="D19" s="23"/>
      <c r="E19" s="21">
        <v>457967.2</v>
      </c>
      <c r="F19" s="25">
        <f t="shared" si="1"/>
        <v>0.37186852200558451</v>
      </c>
      <c r="G19" s="23"/>
      <c r="H19" s="21">
        <v>773562.69</v>
      </c>
      <c r="I19" s="25">
        <f t="shared" si="2"/>
        <v>0.6281314779944156</v>
      </c>
      <c r="J19" s="23"/>
      <c r="K19" s="23"/>
      <c r="L19" s="21">
        <v>450873.68</v>
      </c>
      <c r="M19" s="22">
        <f t="shared" si="3"/>
        <v>0.36610859684453134</v>
      </c>
      <c r="N19" s="23"/>
      <c r="O19" s="21">
        <v>272613.40999999997</v>
      </c>
      <c r="P19" s="22">
        <f t="shared" si="4"/>
        <v>0.22136158627867328</v>
      </c>
      <c r="Q19" s="23"/>
      <c r="R19" s="21">
        <v>219915.08</v>
      </c>
      <c r="S19" s="22">
        <f t="shared" si="5"/>
        <v>0.17857063948322036</v>
      </c>
      <c r="T19" s="23"/>
      <c r="U19" s="21">
        <v>11559.2</v>
      </c>
      <c r="V19" s="22">
        <f t="shared" si="6"/>
        <v>9.3860490872860591E-3</v>
      </c>
      <c r="W19" s="23"/>
      <c r="X19" s="21">
        <v>2272.13</v>
      </c>
      <c r="Y19" s="24">
        <f>X19/C19</f>
        <v>1.8449653706740323E-3</v>
      </c>
      <c r="Z19" s="23"/>
      <c r="AA19" s="21"/>
      <c r="AB19" s="22">
        <f>AA19/C19</f>
        <v>0</v>
      </c>
      <c r="AC19" s="23"/>
      <c r="AD19" s="21">
        <v>72791.14</v>
      </c>
      <c r="AE19" s="22">
        <f t="shared" si="7"/>
        <v>5.9106271468571503E-2</v>
      </c>
      <c r="AF19" s="23"/>
      <c r="AG19" s="21">
        <v>28503.32</v>
      </c>
      <c r="AH19" s="25">
        <f t="shared" si="8"/>
        <v>2.3144643285921387E-2</v>
      </c>
      <c r="AI19" s="23"/>
      <c r="AJ19" s="21">
        <v>0</v>
      </c>
      <c r="AK19" s="25">
        <f t="shared" si="9"/>
        <v>0</v>
      </c>
      <c r="AL19" s="23"/>
      <c r="AM19" s="21">
        <v>0</v>
      </c>
      <c r="AN19" s="10">
        <v>0</v>
      </c>
    </row>
    <row r="20" spans="1:40" ht="5.0999999999999996" customHeight="1" x14ac:dyDescent="0.25">
      <c r="C20" s="18"/>
      <c r="D20" s="23"/>
      <c r="E20" s="21"/>
      <c r="F20" s="25"/>
      <c r="G20" s="23"/>
      <c r="H20" s="21"/>
      <c r="I20" s="25"/>
      <c r="J20" s="23"/>
      <c r="K20" s="23"/>
      <c r="L20" s="21"/>
      <c r="M20" s="22"/>
      <c r="N20" s="23"/>
      <c r="O20" s="21"/>
      <c r="P20" s="22"/>
      <c r="Q20" s="23"/>
      <c r="R20" s="21"/>
      <c r="S20" s="22"/>
      <c r="T20" s="23"/>
      <c r="U20" s="21"/>
      <c r="V20" s="22"/>
      <c r="W20" s="23"/>
      <c r="X20" s="21"/>
      <c r="Y20" s="24"/>
      <c r="Z20" s="23"/>
      <c r="AA20" s="21"/>
      <c r="AB20" s="22"/>
      <c r="AC20" s="23"/>
      <c r="AD20" s="21"/>
      <c r="AE20" s="22"/>
      <c r="AF20" s="23"/>
      <c r="AG20" s="21"/>
      <c r="AH20" s="25"/>
      <c r="AI20" s="23"/>
      <c r="AJ20" s="21"/>
      <c r="AK20" s="25"/>
      <c r="AL20" s="23"/>
      <c r="AM20" s="21"/>
      <c r="AN20" s="10"/>
    </row>
    <row r="21" spans="1:40" x14ac:dyDescent="0.25">
      <c r="A21" t="s">
        <v>17</v>
      </c>
      <c r="C21" s="18">
        <v>847426.62</v>
      </c>
      <c r="D21" s="23"/>
      <c r="E21" s="21">
        <v>554144.18000000005</v>
      </c>
      <c r="F21" s="25">
        <f t="shared" si="1"/>
        <v>0.65391405806912228</v>
      </c>
      <c r="G21" s="23"/>
      <c r="H21" s="21">
        <v>293282.44</v>
      </c>
      <c r="I21" s="25">
        <f t="shared" si="2"/>
        <v>0.34608594193087777</v>
      </c>
      <c r="J21" s="23"/>
      <c r="K21" s="23"/>
      <c r="L21" s="21">
        <v>479601.73</v>
      </c>
      <c r="M21" s="22">
        <f t="shared" si="3"/>
        <v>0.56595074863237127</v>
      </c>
      <c r="N21" s="23"/>
      <c r="O21" s="21">
        <v>291557.03000000003</v>
      </c>
      <c r="P21" s="22">
        <f t="shared" si="4"/>
        <v>0.34404988363476241</v>
      </c>
      <c r="Q21" s="23"/>
      <c r="R21" s="21">
        <v>226414.81</v>
      </c>
      <c r="S21" s="22">
        <f t="shared" si="5"/>
        <v>0.26717925146132415</v>
      </c>
      <c r="T21" s="23"/>
      <c r="U21" s="21">
        <v>11382.22</v>
      </c>
      <c r="V21" s="22">
        <f t="shared" si="6"/>
        <v>1.3431511037498444E-2</v>
      </c>
      <c r="W21" s="23"/>
      <c r="X21" s="21">
        <v>4353.37</v>
      </c>
      <c r="Y21" s="24">
        <f>X21/C21</f>
        <v>5.1371645606318097E-3</v>
      </c>
      <c r="Z21" s="23"/>
      <c r="AA21" s="21">
        <v>58270.2</v>
      </c>
      <c r="AB21" s="22">
        <f t="shared" ref="AB21:AB27" si="11">AA21/C21</f>
        <v>6.8761351867846682E-2</v>
      </c>
      <c r="AC21" s="23"/>
      <c r="AD21" s="21">
        <v>84233.23</v>
      </c>
      <c r="AE21" s="22">
        <f t="shared" si="7"/>
        <v>9.9398848244819121E-2</v>
      </c>
      <c r="AF21" s="23"/>
      <c r="AG21" s="21">
        <v>13013.92</v>
      </c>
      <c r="AH21" s="25">
        <f t="shared" si="8"/>
        <v>1.5356987487600992E-2</v>
      </c>
      <c r="AI21" s="23"/>
      <c r="AJ21" s="21">
        <v>0</v>
      </c>
      <c r="AK21" s="25">
        <f t="shared" si="9"/>
        <v>0</v>
      </c>
      <c r="AL21" s="23"/>
      <c r="AM21" s="21">
        <v>0</v>
      </c>
      <c r="AN21" s="10">
        <f t="shared" si="10"/>
        <v>0</v>
      </c>
    </row>
    <row r="22" spans="1:40" ht="5.0999999999999996" customHeight="1" x14ac:dyDescent="0.25">
      <c r="C22" s="18"/>
      <c r="D22" s="23"/>
      <c r="E22" s="21"/>
      <c r="F22" s="25"/>
      <c r="G22" s="23"/>
      <c r="H22" s="21"/>
      <c r="I22" s="25"/>
      <c r="J22" s="23"/>
      <c r="K22" s="23"/>
      <c r="L22" s="21"/>
      <c r="M22" s="22"/>
      <c r="N22" s="23"/>
      <c r="O22" s="21"/>
      <c r="P22" s="22"/>
      <c r="Q22" s="23"/>
      <c r="R22" s="21"/>
      <c r="S22" s="22"/>
      <c r="T22" s="23"/>
      <c r="U22" s="21"/>
      <c r="V22" s="22"/>
      <c r="W22" s="23"/>
      <c r="X22" s="21"/>
      <c r="Y22" s="24"/>
      <c r="Z22" s="23"/>
      <c r="AA22" s="21"/>
      <c r="AB22" s="22"/>
      <c r="AC22" s="23"/>
      <c r="AD22" s="21"/>
      <c r="AE22" s="22"/>
      <c r="AF22" s="23"/>
      <c r="AG22" s="21"/>
      <c r="AH22" s="25"/>
      <c r="AI22" s="23"/>
      <c r="AJ22" s="21"/>
      <c r="AK22" s="25"/>
      <c r="AL22" s="23"/>
      <c r="AM22" s="21"/>
      <c r="AN22" s="10"/>
    </row>
    <row r="23" spans="1:40" x14ac:dyDescent="0.25">
      <c r="A23" t="s">
        <v>18</v>
      </c>
      <c r="C23" s="18">
        <v>1153174.8799999999</v>
      </c>
      <c r="D23" s="23"/>
      <c r="E23" s="21">
        <v>562225.68999999994</v>
      </c>
      <c r="F23" s="25">
        <f t="shared" si="1"/>
        <v>0.4875459045726005</v>
      </c>
      <c r="G23" s="23"/>
      <c r="H23" s="21">
        <v>590949.18999999994</v>
      </c>
      <c r="I23" s="25">
        <f t="shared" si="2"/>
        <v>0.5124540954273995</v>
      </c>
      <c r="J23" s="23"/>
      <c r="K23" s="23"/>
      <c r="L23" s="21">
        <v>418955.88</v>
      </c>
      <c r="M23" s="22">
        <f t="shared" si="3"/>
        <v>0.36330645703971631</v>
      </c>
      <c r="N23" s="23"/>
      <c r="O23" s="21">
        <v>285153.91999999998</v>
      </c>
      <c r="P23" s="22">
        <f t="shared" si="4"/>
        <v>0.24727725598740063</v>
      </c>
      <c r="Q23" s="23"/>
      <c r="R23" s="21">
        <v>230929.97</v>
      </c>
      <c r="S23" s="22">
        <f t="shared" si="5"/>
        <v>0.20025581028958941</v>
      </c>
      <c r="T23" s="23"/>
      <c r="U23" s="21">
        <v>41710.94</v>
      </c>
      <c r="V23" s="22">
        <f t="shared" si="6"/>
        <v>3.6170524283359352E-2</v>
      </c>
      <c r="W23" s="23"/>
      <c r="X23" s="21">
        <v>4004.53</v>
      </c>
      <c r="Y23" s="24">
        <f t="shared" ref="Y23:Y27" si="12">X23/C23</f>
        <v>3.4726129310066142E-3</v>
      </c>
      <c r="Z23" s="23"/>
      <c r="AA23" s="21"/>
      <c r="AB23" s="22">
        <f t="shared" si="11"/>
        <v>0</v>
      </c>
      <c r="AC23" s="23"/>
      <c r="AD23" s="21">
        <v>73824.259999999995</v>
      </c>
      <c r="AE23" s="22">
        <f t="shared" si="7"/>
        <v>6.4018269284533844E-2</v>
      </c>
      <c r="AF23" s="23"/>
      <c r="AG23" s="21">
        <v>15015.92</v>
      </c>
      <c r="AH23" s="25">
        <f t="shared" si="8"/>
        <v>1.3021372786059996E-2</v>
      </c>
      <c r="AI23" s="23"/>
      <c r="AJ23" s="21">
        <v>0</v>
      </c>
      <c r="AK23" s="25">
        <f t="shared" si="9"/>
        <v>0</v>
      </c>
      <c r="AL23" s="23"/>
      <c r="AM23" s="21">
        <v>0</v>
      </c>
      <c r="AN23" s="10">
        <f t="shared" si="10"/>
        <v>0</v>
      </c>
    </row>
    <row r="24" spans="1:40" ht="5.0999999999999996" customHeight="1" x14ac:dyDescent="0.25">
      <c r="C24" s="18"/>
      <c r="D24" s="23"/>
      <c r="E24" s="21"/>
      <c r="F24" s="25"/>
      <c r="G24" s="23"/>
      <c r="H24" s="21"/>
      <c r="I24" s="25"/>
      <c r="J24" s="23"/>
      <c r="K24" s="23"/>
      <c r="L24" s="21"/>
      <c r="M24" s="22"/>
      <c r="N24" s="23"/>
      <c r="O24" s="21"/>
      <c r="P24" s="22"/>
      <c r="Q24" s="23"/>
      <c r="R24" s="21"/>
      <c r="S24" s="22"/>
      <c r="T24" s="23"/>
      <c r="U24" s="21"/>
      <c r="V24" s="22"/>
      <c r="W24" s="23"/>
      <c r="X24" s="21"/>
      <c r="Y24" s="24"/>
      <c r="Z24" s="23"/>
      <c r="AA24" s="21"/>
      <c r="AB24" s="22"/>
      <c r="AC24" s="23"/>
      <c r="AD24" s="21"/>
      <c r="AE24" s="22"/>
      <c r="AF24" s="23"/>
      <c r="AG24" s="21"/>
      <c r="AH24" s="25"/>
      <c r="AI24" s="23"/>
      <c r="AJ24" s="21"/>
      <c r="AK24" s="25"/>
      <c r="AL24" s="23"/>
      <c r="AM24" s="21"/>
      <c r="AN24" s="10"/>
    </row>
    <row r="25" spans="1:40" x14ac:dyDescent="0.25">
      <c r="A25" t="s">
        <v>19</v>
      </c>
      <c r="C25" s="18">
        <v>471467.62</v>
      </c>
      <c r="D25" s="23"/>
      <c r="E25" s="21">
        <v>196435.56</v>
      </c>
      <c r="F25" s="25">
        <f t="shared" si="1"/>
        <v>0.41664697991348804</v>
      </c>
      <c r="G25" s="23"/>
      <c r="H25" s="21">
        <v>275032.06</v>
      </c>
      <c r="I25" s="25">
        <f t="shared" si="2"/>
        <v>0.58335302008651202</v>
      </c>
      <c r="J25" s="23"/>
      <c r="K25" s="23"/>
      <c r="L25" s="21">
        <v>192346.85</v>
      </c>
      <c r="M25" s="22">
        <f t="shared" si="3"/>
        <v>0.40797467703084256</v>
      </c>
      <c r="N25" s="23"/>
      <c r="O25" s="21">
        <v>93601.48</v>
      </c>
      <c r="P25" s="22">
        <f t="shared" si="4"/>
        <v>0.1985321494612928</v>
      </c>
      <c r="Q25" s="23"/>
      <c r="R25" s="21">
        <v>79273.36</v>
      </c>
      <c r="S25" s="22">
        <f t="shared" si="5"/>
        <v>0.16814168489450029</v>
      </c>
      <c r="T25" s="23"/>
      <c r="U25" s="21">
        <v>9511.49</v>
      </c>
      <c r="V25" s="22">
        <f t="shared" si="6"/>
        <v>2.0174216842293431E-2</v>
      </c>
      <c r="W25" s="23"/>
      <c r="X25" s="21">
        <v>3070.82</v>
      </c>
      <c r="Y25" s="24">
        <f t="shared" si="12"/>
        <v>6.5133211056996876E-3</v>
      </c>
      <c r="Z25" s="23"/>
      <c r="AA25" s="21"/>
      <c r="AB25" s="22">
        <f t="shared" si="11"/>
        <v>0</v>
      </c>
      <c r="AC25" s="23"/>
      <c r="AD25" s="21">
        <v>2530.02</v>
      </c>
      <c r="AE25" s="22">
        <f t="shared" si="7"/>
        <v>5.3662646015860006E-3</v>
      </c>
      <c r="AF25" s="23"/>
      <c r="AG25" s="21">
        <v>70310.61</v>
      </c>
      <c r="AH25" s="25">
        <f t="shared" si="8"/>
        <v>0.14913136558561541</v>
      </c>
      <c r="AI25" s="23"/>
      <c r="AJ25" s="21">
        <v>0</v>
      </c>
      <c r="AK25" s="25">
        <f t="shared" si="9"/>
        <v>0</v>
      </c>
      <c r="AL25" s="23"/>
      <c r="AM25" s="21">
        <v>0</v>
      </c>
      <c r="AN25" s="10">
        <f t="shared" si="10"/>
        <v>0</v>
      </c>
    </row>
    <row r="26" spans="1:40" ht="5.0999999999999996" customHeight="1" x14ac:dyDescent="0.25">
      <c r="C26" s="18"/>
      <c r="D26" s="23"/>
      <c r="E26" s="21"/>
      <c r="F26" s="25"/>
      <c r="G26" s="23"/>
      <c r="H26" s="21"/>
      <c r="I26" s="25"/>
      <c r="J26" s="23"/>
      <c r="K26" s="23"/>
      <c r="L26" s="21"/>
      <c r="M26" s="22"/>
      <c r="N26" s="23"/>
      <c r="O26" s="21"/>
      <c r="P26" s="22"/>
      <c r="Q26" s="23"/>
      <c r="R26" s="21"/>
      <c r="S26" s="22"/>
      <c r="T26" s="23"/>
      <c r="U26" s="21"/>
      <c r="V26" s="22"/>
      <c r="W26" s="23"/>
      <c r="X26" s="21"/>
      <c r="Y26" s="24"/>
      <c r="Z26" s="23"/>
      <c r="AA26" s="21"/>
      <c r="AB26" s="22"/>
      <c r="AC26" s="23"/>
      <c r="AD26" s="21"/>
      <c r="AE26" s="22"/>
      <c r="AF26" s="23"/>
      <c r="AG26" s="21"/>
      <c r="AH26" s="25"/>
      <c r="AI26" s="23"/>
      <c r="AJ26" s="21"/>
      <c r="AK26" s="25"/>
      <c r="AL26" s="23"/>
      <c r="AM26" s="21"/>
      <c r="AN26" s="10"/>
    </row>
    <row r="27" spans="1:40" x14ac:dyDescent="0.25">
      <c r="A27" t="s">
        <v>20</v>
      </c>
      <c r="C27" s="31">
        <v>427781.4</v>
      </c>
      <c r="D27" s="23"/>
      <c r="E27" s="32">
        <v>198618.68</v>
      </c>
      <c r="F27" s="33">
        <f t="shared" si="1"/>
        <v>0.46429947632131735</v>
      </c>
      <c r="G27" s="23"/>
      <c r="H27" s="32">
        <v>229162.72</v>
      </c>
      <c r="I27" s="33">
        <f t="shared" si="2"/>
        <v>0.53570052367868259</v>
      </c>
      <c r="J27" s="23"/>
      <c r="K27" s="23"/>
      <c r="L27" s="32">
        <v>230925.58</v>
      </c>
      <c r="M27" s="34">
        <f t="shared" si="3"/>
        <v>0.53982146021309008</v>
      </c>
      <c r="N27" s="23"/>
      <c r="O27" s="32">
        <v>124815.74</v>
      </c>
      <c r="P27" s="34">
        <f t="shared" si="4"/>
        <v>0.29177458393469186</v>
      </c>
      <c r="Q27" s="23"/>
      <c r="R27" s="32">
        <v>120851.74</v>
      </c>
      <c r="S27" s="34">
        <f t="shared" si="5"/>
        <v>0.28250816889186858</v>
      </c>
      <c r="T27" s="23"/>
      <c r="U27" s="32">
        <v>9424.8700000000008</v>
      </c>
      <c r="V27" s="34">
        <f t="shared" si="6"/>
        <v>2.203197707988239E-2</v>
      </c>
      <c r="W27" s="23"/>
      <c r="X27" s="32">
        <v>1939.18</v>
      </c>
      <c r="Y27" s="35">
        <f t="shared" si="12"/>
        <v>4.5331096676947619E-3</v>
      </c>
      <c r="Z27" s="23"/>
      <c r="AA27" s="32">
        <v>48830.87</v>
      </c>
      <c r="AB27" s="34">
        <f t="shared" si="11"/>
        <v>0.11414911915291315</v>
      </c>
      <c r="AC27" s="23"/>
      <c r="AD27" s="32">
        <v>0</v>
      </c>
      <c r="AE27" s="34">
        <f t="shared" si="7"/>
        <v>0</v>
      </c>
      <c r="AF27" s="23"/>
      <c r="AG27" s="32">
        <v>3232.07</v>
      </c>
      <c r="AH27" s="33">
        <f t="shared" si="8"/>
        <v>7.5554243358874418E-3</v>
      </c>
      <c r="AI27" s="23"/>
      <c r="AJ27" s="32">
        <v>0</v>
      </c>
      <c r="AK27" s="33">
        <f t="shared" si="9"/>
        <v>0</v>
      </c>
      <c r="AL27" s="23"/>
      <c r="AM27" s="32">
        <v>175</v>
      </c>
      <c r="AN27" s="103">
        <f t="shared" si="10"/>
        <v>4.0908744512968537E-4</v>
      </c>
    </row>
    <row r="30" spans="1:40" s="36" customFormat="1" ht="15.75" x14ac:dyDescent="0.25">
      <c r="A30" s="36" t="s">
        <v>21</v>
      </c>
      <c r="C30" s="28">
        <f>SUM(C5:C27)</f>
        <v>9061774.4699999988</v>
      </c>
      <c r="E30" s="28">
        <f>SUM(E5:E27)</f>
        <v>4680032.6499999994</v>
      </c>
      <c r="F30" s="37">
        <f>E30/C30</f>
        <v>0.51645874276542214</v>
      </c>
      <c r="H30" s="28">
        <f>SUM(H5:H27)</f>
        <v>4381342.22</v>
      </c>
      <c r="I30" s="37">
        <f>H30/C30</f>
        <v>0.48349715991110959</v>
      </c>
      <c r="L30" s="28">
        <f>SUM(L5:L27)</f>
        <v>3872663.1</v>
      </c>
      <c r="M30" s="37">
        <f>L30/C30</f>
        <v>0.42736255606679213</v>
      </c>
      <c r="N30" s="28"/>
      <c r="O30" s="28">
        <f t="shared" ref="O30:X30" si="13">SUM(O5:O27)</f>
        <v>2569735.7300000004</v>
      </c>
      <c r="P30" s="37">
        <f>O30/C30</f>
        <v>0.28357974903341426</v>
      </c>
      <c r="Q30" s="28"/>
      <c r="R30" s="28">
        <f t="shared" si="13"/>
        <v>2147452.7100000004</v>
      </c>
      <c r="S30" s="37">
        <f>R30/C30</f>
        <v>0.23697927123538318</v>
      </c>
      <c r="T30" s="28"/>
      <c r="U30" s="28">
        <f t="shared" si="13"/>
        <v>243746.15</v>
      </c>
      <c r="V30" s="38">
        <f>U30/C30</f>
        <v>2.6898280332063929E-2</v>
      </c>
      <c r="W30" s="28"/>
      <c r="X30" s="28">
        <f t="shared" si="13"/>
        <v>30203.079999999998</v>
      </c>
      <c r="Y30" s="39">
        <f>X30/C30</f>
        <v>3.3330204917359856E-3</v>
      </c>
      <c r="AA30" s="28">
        <f>SUM(AA5:AA27)</f>
        <v>225379.49</v>
      </c>
      <c r="AB30" s="39">
        <f>AA30/C30</f>
        <v>2.4871452136239276E-2</v>
      </c>
      <c r="AD30" s="28">
        <f>SUM(AD5:AD27)</f>
        <v>439196.56</v>
      </c>
      <c r="AE30" s="39">
        <f>AD30/C30</f>
        <v>4.8466948880046455E-2</v>
      </c>
      <c r="AG30" s="28">
        <f>SUM(AG5:AG27)</f>
        <v>289345.43000000005</v>
      </c>
      <c r="AH30" s="39">
        <f>AG30/C30</f>
        <v>3.1930327879810948E-2</v>
      </c>
      <c r="AJ30" s="28">
        <f>SUM(AJ5:AJ27)</f>
        <v>4608.3500000000004</v>
      </c>
      <c r="AK30" s="39">
        <f>AJ30/C30</f>
        <v>5.0854829981218912E-4</v>
      </c>
      <c r="AM30" s="28">
        <f>SUM(AM5:AM27)</f>
        <v>175</v>
      </c>
      <c r="AN30" s="101">
        <f>AM30/C30</f>
        <v>1.9311890908271525E-5</v>
      </c>
    </row>
    <row r="31" spans="1:40" x14ac:dyDescent="0.25">
      <c r="AA31" s="11"/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B373-5C92-478C-B3BA-38056EA8E92A}">
  <dimension ref="A1:B24"/>
  <sheetViews>
    <sheetView workbookViewId="0">
      <selection sqref="A1:B1"/>
    </sheetView>
  </sheetViews>
  <sheetFormatPr defaultRowHeight="15" x14ac:dyDescent="0.25"/>
  <cols>
    <col min="1" max="1" width="15" customWidth="1"/>
    <col min="2" max="2" width="11.7109375" bestFit="1" customWidth="1"/>
  </cols>
  <sheetData>
    <row r="1" spans="1:2" ht="18.75" x14ac:dyDescent="0.3">
      <c r="A1" s="61" t="s">
        <v>265</v>
      </c>
      <c r="B1" s="62" t="s">
        <v>266</v>
      </c>
    </row>
    <row r="2" spans="1:2" ht="15.75" x14ac:dyDescent="0.25">
      <c r="A2" t="s">
        <v>134</v>
      </c>
      <c r="B2" s="73">
        <v>4608.3500000000004</v>
      </c>
    </row>
    <row r="24" spans="2:2" x14ac:dyDescent="0.25">
      <c r="B24" s="11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8374-7778-4E24-807B-F95160078E81}">
  <dimension ref="A1:C25"/>
  <sheetViews>
    <sheetView workbookViewId="0">
      <selection activeCell="B2" sqref="B2"/>
    </sheetView>
  </sheetViews>
  <sheetFormatPr defaultRowHeight="15" x14ac:dyDescent="0.25"/>
  <cols>
    <col min="1" max="1" width="30" bestFit="1" customWidth="1"/>
    <col min="2" max="2" width="10.140625" bestFit="1" customWidth="1"/>
    <col min="3" max="4" width="9.140625" bestFit="1" customWidth="1"/>
  </cols>
  <sheetData>
    <row r="1" spans="1:3" ht="18.75" x14ac:dyDescent="0.3">
      <c r="A1" s="61" t="s">
        <v>265</v>
      </c>
      <c r="B1" s="62" t="s">
        <v>266</v>
      </c>
    </row>
    <row r="2" spans="1:3" ht="15.75" x14ac:dyDescent="0.25">
      <c r="A2" s="26" t="s">
        <v>261</v>
      </c>
      <c r="B2" s="40">
        <v>175</v>
      </c>
    </row>
    <row r="9" spans="1:3" ht="15.75" x14ac:dyDescent="0.25">
      <c r="B9" s="26"/>
      <c r="C9" s="28"/>
    </row>
    <row r="25" spans="2:2" ht="15.75" x14ac:dyDescent="0.25">
      <c r="B25" s="2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490E-E8D4-45DA-ACD2-188FD4BC9578}">
  <dimension ref="A1:R33"/>
  <sheetViews>
    <sheetView workbookViewId="0">
      <selection activeCell="B17" sqref="B17"/>
    </sheetView>
  </sheetViews>
  <sheetFormatPr defaultColWidth="8.7109375" defaultRowHeight="15" x14ac:dyDescent="0.25"/>
  <cols>
    <col min="1" max="1" width="49.140625" style="82" bestFit="1" customWidth="1"/>
    <col min="2" max="2" width="14.7109375" style="93" customWidth="1"/>
    <col min="3" max="3" width="11" style="82" bestFit="1" customWidth="1"/>
    <col min="4" max="5" width="8.7109375" style="82"/>
    <col min="6" max="6" width="26.42578125" style="82" bestFit="1" customWidth="1"/>
    <col min="7" max="7" width="4.7109375" style="82" bestFit="1" customWidth="1"/>
    <col min="8" max="8" width="11" style="82" bestFit="1" customWidth="1"/>
    <col min="9" max="10" width="8.7109375" style="82"/>
    <col min="11" max="11" width="25.140625" style="82" bestFit="1" customWidth="1"/>
    <col min="12" max="12" width="8.7109375" style="82"/>
    <col min="13" max="13" width="11" style="82" bestFit="1" customWidth="1"/>
    <col min="14" max="16384" width="8.7109375" style="82"/>
  </cols>
  <sheetData>
    <row r="1" spans="1:18" ht="18.75" x14ac:dyDescent="0.3">
      <c r="A1" s="61" t="s">
        <v>265</v>
      </c>
      <c r="B1" s="62" t="s">
        <v>266</v>
      </c>
    </row>
    <row r="2" spans="1:18" ht="15.75" x14ac:dyDescent="0.25">
      <c r="A2" s="94" t="s">
        <v>207</v>
      </c>
      <c r="B2" s="95">
        <v>11828.86</v>
      </c>
      <c r="C2" s="71"/>
      <c r="F2" s="30"/>
      <c r="G2" s="30"/>
      <c r="H2" s="83"/>
      <c r="K2" s="30"/>
      <c r="L2" s="30"/>
      <c r="M2" s="71"/>
      <c r="P2" s="30"/>
      <c r="Q2" s="30"/>
      <c r="R2" s="71"/>
    </row>
    <row r="3" spans="1:18" ht="15.75" x14ac:dyDescent="0.25">
      <c r="A3" s="96" t="s">
        <v>236</v>
      </c>
      <c r="B3" s="97">
        <v>1810.57</v>
      </c>
      <c r="C3" s="71"/>
      <c r="K3" s="30"/>
      <c r="L3" s="30"/>
      <c r="M3" s="71"/>
      <c r="P3" s="30"/>
      <c r="Q3" s="30"/>
      <c r="R3" s="71"/>
    </row>
    <row r="4" spans="1:18" ht="15.75" x14ac:dyDescent="0.25">
      <c r="A4" s="96" t="s">
        <v>48</v>
      </c>
      <c r="B4" s="97">
        <v>15641.57</v>
      </c>
      <c r="K4" s="30"/>
      <c r="L4" s="30"/>
      <c r="M4" s="71"/>
      <c r="P4" s="30"/>
      <c r="Q4" s="30"/>
      <c r="R4" s="71"/>
    </row>
    <row r="5" spans="1:18" ht="15.75" x14ac:dyDescent="0.25">
      <c r="A5" s="96" t="s">
        <v>123</v>
      </c>
      <c r="B5" s="97">
        <v>261.05</v>
      </c>
      <c r="F5" s="30"/>
      <c r="G5" s="30"/>
      <c r="H5" s="71"/>
      <c r="P5" s="30"/>
      <c r="R5" s="27"/>
    </row>
    <row r="6" spans="1:18" ht="15.75" x14ac:dyDescent="0.25">
      <c r="A6" s="96" t="s">
        <v>208</v>
      </c>
      <c r="B6" s="97">
        <v>3653</v>
      </c>
      <c r="C6" s="71"/>
      <c r="F6" s="30"/>
      <c r="G6" s="30"/>
      <c r="H6" s="71"/>
      <c r="K6" s="30"/>
    </row>
    <row r="7" spans="1:18" ht="15.75" x14ac:dyDescent="0.25">
      <c r="A7" s="98" t="s">
        <v>52</v>
      </c>
      <c r="B7" s="97">
        <v>67795.399999999994</v>
      </c>
      <c r="C7" s="71"/>
      <c r="F7" s="30"/>
      <c r="G7" s="30"/>
      <c r="H7" s="71"/>
      <c r="K7" s="30"/>
      <c r="L7" s="30"/>
      <c r="M7" s="71"/>
      <c r="P7" s="30"/>
    </row>
    <row r="8" spans="1:18" ht="15.75" x14ac:dyDescent="0.25">
      <c r="A8" s="96" t="s">
        <v>205</v>
      </c>
      <c r="B8" s="97">
        <v>56289.130000000005</v>
      </c>
      <c r="K8" s="30"/>
      <c r="L8" s="30"/>
      <c r="M8" s="71"/>
      <c r="P8" s="30"/>
      <c r="Q8" s="30"/>
      <c r="R8" s="71"/>
    </row>
    <row r="9" spans="1:18" ht="15.75" x14ac:dyDescent="0.25">
      <c r="A9" s="96" t="s">
        <v>203</v>
      </c>
      <c r="B9" s="97">
        <v>12031.42</v>
      </c>
      <c r="F9" s="30"/>
      <c r="P9" s="30"/>
      <c r="Q9" s="30"/>
      <c r="R9" s="71"/>
    </row>
    <row r="10" spans="1:18" ht="15.75" x14ac:dyDescent="0.25">
      <c r="A10" s="96" t="s">
        <v>206</v>
      </c>
      <c r="B10" s="97">
        <v>7616.8900000000012</v>
      </c>
      <c r="C10" s="71"/>
      <c r="F10" s="84"/>
      <c r="G10" s="84"/>
      <c r="H10" s="85"/>
      <c r="K10" s="30"/>
      <c r="P10" s="30"/>
      <c r="Q10" s="30"/>
      <c r="R10" s="71"/>
    </row>
    <row r="11" spans="1:18" ht="15.75" x14ac:dyDescent="0.25">
      <c r="A11" s="96" t="s">
        <v>83</v>
      </c>
      <c r="B11" s="97">
        <v>22411.129999999997</v>
      </c>
      <c r="C11" s="71"/>
      <c r="F11" s="84"/>
      <c r="G11" s="84"/>
      <c r="H11" s="85"/>
      <c r="K11" s="30"/>
      <c r="L11" s="30"/>
      <c r="M11" s="71"/>
      <c r="P11" s="30"/>
      <c r="Q11" s="30"/>
      <c r="R11" s="71"/>
    </row>
    <row r="12" spans="1:18" ht="15.75" x14ac:dyDescent="0.25">
      <c r="A12" s="98" t="s">
        <v>130</v>
      </c>
      <c r="B12" s="97">
        <v>2544</v>
      </c>
      <c r="C12" s="71"/>
      <c r="F12" s="84"/>
      <c r="G12" s="84"/>
      <c r="H12" s="85"/>
      <c r="K12" s="30"/>
      <c r="L12" s="30"/>
      <c r="M12" s="71"/>
      <c r="P12" s="30"/>
      <c r="Q12" s="30"/>
      <c r="R12" s="71"/>
    </row>
    <row r="13" spans="1:18" ht="15.75" x14ac:dyDescent="0.25">
      <c r="A13" s="96" t="s">
        <v>209</v>
      </c>
      <c r="B13" s="97">
        <v>953.69</v>
      </c>
      <c r="F13" s="84"/>
      <c r="G13" s="84"/>
      <c r="H13" s="85"/>
      <c r="K13" s="30"/>
      <c r="L13" s="30"/>
      <c r="M13" s="71"/>
      <c r="P13" s="30"/>
      <c r="Q13" s="30"/>
      <c r="R13" s="71"/>
    </row>
    <row r="14" spans="1:18" ht="15.75" x14ac:dyDescent="0.25">
      <c r="A14" s="96" t="s">
        <v>204</v>
      </c>
      <c r="B14" s="97">
        <v>20145.16</v>
      </c>
      <c r="F14" s="84"/>
      <c r="G14" s="84"/>
      <c r="H14" s="86"/>
      <c r="K14" s="30"/>
      <c r="L14" s="30"/>
      <c r="M14" s="27"/>
    </row>
    <row r="15" spans="1:18" ht="15.75" x14ac:dyDescent="0.25">
      <c r="A15" s="99" t="s">
        <v>142</v>
      </c>
      <c r="B15" s="100">
        <v>2397.63</v>
      </c>
      <c r="F15" s="84"/>
      <c r="G15" s="84"/>
      <c r="H15" s="86"/>
      <c r="K15" s="30"/>
      <c r="L15" s="30"/>
      <c r="M15" s="27"/>
      <c r="P15" s="30"/>
    </row>
    <row r="16" spans="1:18" ht="15.75" x14ac:dyDescent="0.25">
      <c r="A16" s="87"/>
      <c r="F16" s="84"/>
      <c r="G16" s="84"/>
      <c r="H16" s="86"/>
      <c r="P16" s="30"/>
      <c r="Q16" s="30"/>
      <c r="R16" s="71"/>
    </row>
    <row r="17" spans="1:18" ht="15.75" x14ac:dyDescent="0.25">
      <c r="A17" s="87"/>
      <c r="B17" s="73">
        <f>SUM(B2:B15)</f>
        <v>225379.50000000006</v>
      </c>
      <c r="F17" s="84"/>
      <c r="G17" s="84"/>
      <c r="H17" s="86"/>
      <c r="K17" s="88"/>
      <c r="L17" s="89"/>
      <c r="M17" s="90"/>
      <c r="P17" s="30"/>
      <c r="Q17" s="30"/>
      <c r="R17" s="71"/>
    </row>
    <row r="18" spans="1:18" ht="15.75" x14ac:dyDescent="0.25">
      <c r="A18" s="87"/>
      <c r="K18" s="88"/>
      <c r="L18" s="89"/>
      <c r="M18" s="90"/>
      <c r="P18" s="30"/>
      <c r="Q18" s="30"/>
      <c r="R18" s="71"/>
    </row>
    <row r="19" spans="1:18" ht="15.75" x14ac:dyDescent="0.25">
      <c r="A19" s="87"/>
      <c r="F19" s="91"/>
      <c r="G19" s="91"/>
      <c r="H19" s="92"/>
      <c r="K19" s="88"/>
      <c r="L19" s="89"/>
      <c r="M19" s="90"/>
      <c r="P19" s="30"/>
      <c r="Q19" s="30"/>
      <c r="R19" s="71"/>
    </row>
    <row r="20" spans="1:18" x14ac:dyDescent="0.25">
      <c r="A20" s="87"/>
      <c r="F20" s="91"/>
      <c r="G20" s="91"/>
      <c r="H20" s="92"/>
      <c r="K20" s="88"/>
      <c r="L20" s="89"/>
      <c r="M20" s="90"/>
    </row>
    <row r="21" spans="1:18" x14ac:dyDescent="0.25">
      <c r="A21" s="87"/>
      <c r="F21" s="91"/>
      <c r="G21" s="91"/>
      <c r="H21" s="92"/>
      <c r="K21" s="88"/>
      <c r="L21" s="89"/>
      <c r="M21" s="90"/>
      <c r="P21" s="88"/>
      <c r="Q21" s="89"/>
      <c r="R21" s="90"/>
    </row>
    <row r="22" spans="1:18" x14ac:dyDescent="0.25">
      <c r="A22" s="87"/>
      <c r="F22" s="91"/>
      <c r="G22" s="91"/>
      <c r="H22" s="92"/>
      <c r="K22" s="88"/>
      <c r="L22" s="89"/>
      <c r="M22" s="90"/>
      <c r="P22" s="88"/>
      <c r="Q22" s="89"/>
      <c r="R22" s="90"/>
    </row>
    <row r="23" spans="1:18" x14ac:dyDescent="0.25">
      <c r="A23" s="87"/>
      <c r="F23" s="91"/>
      <c r="G23" s="91"/>
      <c r="H23" s="92"/>
      <c r="K23" s="88"/>
      <c r="L23" s="89"/>
      <c r="M23" s="90"/>
      <c r="P23" s="88"/>
      <c r="Q23" s="89"/>
      <c r="R23" s="90"/>
    </row>
    <row r="24" spans="1:18" x14ac:dyDescent="0.25">
      <c r="A24" s="87"/>
      <c r="F24" s="91"/>
      <c r="G24" s="91"/>
      <c r="H24" s="92"/>
      <c r="K24" s="88"/>
      <c r="L24" s="89"/>
      <c r="M24" s="90"/>
      <c r="P24" s="88"/>
      <c r="Q24" s="89"/>
      <c r="R24" s="90"/>
    </row>
    <row r="25" spans="1:18" x14ac:dyDescent="0.25">
      <c r="A25" s="87"/>
      <c r="F25" s="91"/>
      <c r="G25" s="91"/>
      <c r="H25" s="92"/>
      <c r="K25" s="88"/>
      <c r="L25" s="89"/>
      <c r="M25" s="90"/>
      <c r="P25" s="88"/>
      <c r="Q25" s="89"/>
      <c r="R25" s="90"/>
    </row>
    <row r="26" spans="1:18" x14ac:dyDescent="0.25">
      <c r="F26" s="91"/>
      <c r="G26" s="91"/>
      <c r="H26" s="92"/>
      <c r="K26" s="88"/>
      <c r="L26" s="89"/>
      <c r="M26" s="90"/>
      <c r="P26" s="88"/>
      <c r="Q26" s="89"/>
      <c r="R26" s="90"/>
    </row>
    <row r="27" spans="1:18" x14ac:dyDescent="0.25">
      <c r="F27" s="91"/>
      <c r="G27" s="91"/>
      <c r="H27" s="92"/>
      <c r="K27" s="88"/>
      <c r="L27" s="89"/>
      <c r="M27" s="90"/>
      <c r="P27" s="88"/>
      <c r="Q27" s="89"/>
      <c r="R27" s="90"/>
    </row>
    <row r="28" spans="1:18" x14ac:dyDescent="0.25">
      <c r="F28" s="91"/>
      <c r="G28" s="91"/>
      <c r="H28" s="92"/>
      <c r="K28" s="88"/>
      <c r="L28" s="89"/>
      <c r="M28" s="90"/>
      <c r="P28" s="88"/>
      <c r="Q28" s="89"/>
      <c r="R28" s="90"/>
    </row>
    <row r="29" spans="1:18" x14ac:dyDescent="0.25">
      <c r="F29" s="91"/>
      <c r="G29" s="91"/>
      <c r="H29" s="92"/>
      <c r="K29" s="88"/>
      <c r="L29" s="89"/>
      <c r="M29" s="90"/>
      <c r="P29" s="88"/>
      <c r="Q29" s="89"/>
      <c r="R29" s="90"/>
    </row>
    <row r="30" spans="1:18" x14ac:dyDescent="0.25">
      <c r="F30" s="91"/>
      <c r="G30" s="91"/>
      <c r="H30" s="92"/>
      <c r="P30" s="88"/>
      <c r="Q30" s="89"/>
      <c r="R30" s="90"/>
    </row>
    <row r="31" spans="1:18" x14ac:dyDescent="0.25">
      <c r="P31" s="88"/>
      <c r="Q31" s="89"/>
      <c r="R31" s="90"/>
    </row>
    <row r="32" spans="1:18" x14ac:dyDescent="0.25">
      <c r="P32" s="88"/>
      <c r="Q32" s="89"/>
      <c r="R32" s="90"/>
    </row>
    <row r="33" spans="16:18" x14ac:dyDescent="0.25">
      <c r="P33" s="88"/>
      <c r="Q33" s="89"/>
      <c r="R33" s="90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ED9B-5D8F-4100-BC52-CC9DBB4C758D}">
  <dimension ref="A1:R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0.42578125" bestFit="1" customWidth="1"/>
    <col min="2" max="2" width="3.5703125" customWidth="1"/>
    <col min="3" max="3" width="17.28515625" customWidth="1"/>
    <col min="4" max="4" width="3.5703125" customWidth="1"/>
    <col min="5" max="5" width="16.140625" customWidth="1"/>
    <col min="6" max="6" width="3.5703125" customWidth="1"/>
    <col min="7" max="7" width="16.28515625" bestFit="1" customWidth="1"/>
    <col min="8" max="8" width="3.5703125" customWidth="1"/>
    <col min="9" max="9" width="14.85546875" customWidth="1"/>
    <col min="11" max="11" width="15.28515625" customWidth="1"/>
    <col min="13" max="13" width="15.85546875" customWidth="1"/>
    <col min="15" max="15" width="13.5703125" customWidth="1"/>
    <col min="17" max="17" width="12.140625" bestFit="1" customWidth="1"/>
  </cols>
  <sheetData>
    <row r="1" spans="1:18" s="13" customFormat="1" ht="120" x14ac:dyDescent="0.25">
      <c r="C1" s="13" t="s">
        <v>22</v>
      </c>
      <c r="E1" s="13" t="s">
        <v>23</v>
      </c>
      <c r="G1" s="13" t="s">
        <v>24</v>
      </c>
      <c r="I1" s="13" t="s">
        <v>2</v>
      </c>
      <c r="K1" s="13" t="s">
        <v>25</v>
      </c>
      <c r="M1" s="13" t="s">
        <v>26</v>
      </c>
      <c r="O1" s="13" t="s">
        <v>4</v>
      </c>
      <c r="Q1" s="13" t="s">
        <v>5</v>
      </c>
    </row>
    <row r="2" spans="1:18" s="13" customFormat="1" x14ac:dyDescent="0.2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x14ac:dyDescent="0.25">
      <c r="A3" t="s">
        <v>27</v>
      </c>
      <c r="C3" s="16">
        <f>'ROLL UP'!C30</f>
        <v>9061774.4699999988</v>
      </c>
      <c r="D3" s="15"/>
      <c r="E3" s="16">
        <f>'ROLL UP'!E30</f>
        <v>4680032.6499999994</v>
      </c>
      <c r="F3" s="15"/>
      <c r="G3" s="16">
        <f>'ROLL UP'!H30</f>
        <v>4381342.22</v>
      </c>
      <c r="H3" s="15"/>
      <c r="I3" s="17">
        <f>'ROLL UP'!L30</f>
        <v>3872663.1</v>
      </c>
      <c r="J3" s="15"/>
      <c r="K3" s="16">
        <f>'ROLL UP'!O30</f>
        <v>2569735.7300000004</v>
      </c>
      <c r="L3" s="15"/>
      <c r="M3" s="16">
        <f>'ROLL UP'!R30</f>
        <v>2147452.7100000004</v>
      </c>
      <c r="N3" s="15"/>
      <c r="O3" s="16">
        <f>'ROLL UP'!U30</f>
        <v>243746.15</v>
      </c>
      <c r="P3" s="15"/>
      <c r="Q3" s="15">
        <f>'ROLL UP'!X30</f>
        <v>30203.079999999998</v>
      </c>
      <c r="R3" s="15"/>
    </row>
    <row r="4" spans="1:18" x14ac:dyDescent="0.25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25">
      <c r="A5" t="s">
        <v>28</v>
      </c>
      <c r="C5" s="104">
        <v>7911866.5499999998</v>
      </c>
      <c r="D5" s="105"/>
      <c r="E5" s="104">
        <v>3542071.2</v>
      </c>
      <c r="F5" s="105"/>
      <c r="G5" s="104">
        <v>4369815.3499999996</v>
      </c>
      <c r="H5" s="105"/>
      <c r="I5" s="104">
        <v>4213112.16</v>
      </c>
      <c r="J5" s="105"/>
      <c r="K5" s="106">
        <v>1544720.92</v>
      </c>
      <c r="L5" s="105"/>
      <c r="M5" s="104">
        <v>1303472.58</v>
      </c>
      <c r="N5" s="105"/>
      <c r="O5" s="106">
        <v>97862.35</v>
      </c>
      <c r="P5" s="105"/>
      <c r="Q5" s="105"/>
      <c r="R5" s="15"/>
    </row>
    <row r="6" spans="1:18" x14ac:dyDescent="0.25"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5"/>
    </row>
    <row r="7" spans="1:18" x14ac:dyDescent="0.25">
      <c r="A7" t="s">
        <v>29</v>
      </c>
      <c r="C7" s="105">
        <v>7536879.5700000003</v>
      </c>
      <c r="D7" s="105"/>
      <c r="E7" s="105">
        <v>5387637.5700000003</v>
      </c>
      <c r="F7" s="105"/>
      <c r="G7" s="105">
        <v>2149242</v>
      </c>
      <c r="H7" s="105"/>
      <c r="I7" s="105">
        <v>2742932.11</v>
      </c>
      <c r="J7" s="105"/>
      <c r="K7" s="105">
        <v>1799665.29</v>
      </c>
      <c r="L7" s="105"/>
      <c r="M7" s="106">
        <v>790161.25</v>
      </c>
      <c r="N7" s="105"/>
      <c r="O7" s="105">
        <v>222992.14</v>
      </c>
      <c r="P7" s="105"/>
      <c r="Q7" s="105">
        <v>107825.97</v>
      </c>
      <c r="R7" s="15"/>
    </row>
    <row r="8" spans="1:18" x14ac:dyDescent="0.25"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5"/>
    </row>
    <row r="9" spans="1:18" x14ac:dyDescent="0.25">
      <c r="A9" t="s">
        <v>30</v>
      </c>
      <c r="C9" s="105">
        <v>8384612.0099999998</v>
      </c>
      <c r="D9" s="105"/>
      <c r="E9" s="105">
        <v>5849216.46</v>
      </c>
      <c r="F9" s="105"/>
      <c r="G9" s="105">
        <v>2535395.5499999998</v>
      </c>
      <c r="H9" s="105"/>
      <c r="I9" s="105">
        <v>3910525.62</v>
      </c>
      <c r="J9" s="105"/>
      <c r="K9" s="105">
        <v>1769346.67</v>
      </c>
      <c r="L9" s="105"/>
      <c r="M9" s="105">
        <v>1096949.73</v>
      </c>
      <c r="N9" s="105"/>
      <c r="O9" s="106">
        <v>201602.48</v>
      </c>
      <c r="P9" s="105"/>
      <c r="Q9" s="105">
        <v>163524.79999999999</v>
      </c>
      <c r="R9" s="15"/>
    </row>
    <row r="10" spans="1:18" x14ac:dyDescent="0.25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5"/>
    </row>
    <row r="11" spans="1:18" x14ac:dyDescent="0.25">
      <c r="A11" t="s">
        <v>31</v>
      </c>
      <c r="C11" s="105">
        <v>11028379.17</v>
      </c>
      <c r="D11" s="105"/>
      <c r="E11" s="105">
        <v>6832504.8200000003</v>
      </c>
      <c r="F11" s="105"/>
      <c r="G11" s="105">
        <v>3626223.88</v>
      </c>
      <c r="H11" s="105"/>
      <c r="I11" s="105">
        <v>5146517.38</v>
      </c>
      <c r="J11" s="105"/>
      <c r="K11" s="105">
        <v>1547802.87</v>
      </c>
      <c r="L11" s="105"/>
      <c r="M11" s="105">
        <v>1092546.3500000001</v>
      </c>
      <c r="N11" s="105"/>
      <c r="O11" s="105">
        <v>231971.51</v>
      </c>
      <c r="P11" s="105"/>
      <c r="Q11" s="105">
        <v>127921.48</v>
      </c>
      <c r="R11" s="15"/>
    </row>
    <row r="12" spans="1:18" x14ac:dyDescent="0.25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1:18" x14ac:dyDescent="0.25">
      <c r="A13" t="s">
        <v>32</v>
      </c>
      <c r="C13" s="105">
        <v>15316650.91</v>
      </c>
      <c r="D13" s="105"/>
      <c r="E13" s="105">
        <v>5141095.8</v>
      </c>
      <c r="F13" s="105"/>
      <c r="G13" s="105">
        <v>10108246.73</v>
      </c>
      <c r="H13" s="105"/>
      <c r="I13" s="105">
        <v>6881367.1900000004</v>
      </c>
      <c r="J13" s="105"/>
      <c r="K13" s="105">
        <v>1759117.11</v>
      </c>
      <c r="L13" s="105"/>
      <c r="M13" s="106">
        <v>904091.07</v>
      </c>
      <c r="N13" s="105"/>
      <c r="O13" s="106">
        <v>88036.83</v>
      </c>
      <c r="P13" s="105"/>
      <c r="Q13" s="10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00E7-BBA5-4EF5-9B77-3A3FDAC99F5C}">
  <dimension ref="A1:O192"/>
  <sheetViews>
    <sheetView workbookViewId="0">
      <selection activeCell="A192" sqref="A192"/>
    </sheetView>
  </sheetViews>
  <sheetFormatPr defaultColWidth="8.7109375" defaultRowHeight="15.95" customHeight="1" x14ac:dyDescent="0.25"/>
  <cols>
    <col min="1" max="1" width="44.5703125" style="44" bestFit="1" customWidth="1"/>
    <col min="2" max="2" width="14.7109375" style="60" bestFit="1" customWidth="1"/>
    <col min="3" max="5" width="8.7109375" style="44"/>
    <col min="6" max="6" width="13.140625" style="44" bestFit="1" customWidth="1"/>
    <col min="7" max="9" width="8.7109375" style="44"/>
    <col min="10" max="10" width="13.42578125" style="44" bestFit="1" customWidth="1"/>
    <col min="11" max="16384" width="8.7109375" style="44"/>
  </cols>
  <sheetData>
    <row r="1" spans="1:15" ht="18" customHeight="1" x14ac:dyDescent="0.3">
      <c r="A1" s="61" t="s">
        <v>265</v>
      </c>
      <c r="B1" s="62" t="s">
        <v>266</v>
      </c>
    </row>
    <row r="2" spans="1:15" ht="15.95" customHeight="1" x14ac:dyDescent="0.3">
      <c r="A2" s="63" t="s">
        <v>104</v>
      </c>
      <c r="B2" s="64">
        <v>40</v>
      </c>
      <c r="E2" s="42"/>
      <c r="F2" s="43"/>
      <c r="I2" s="46"/>
      <c r="J2" s="47"/>
      <c r="M2" s="48"/>
      <c r="N2" s="49"/>
      <c r="O2" s="50"/>
    </row>
    <row r="3" spans="1:15" ht="15.95" customHeight="1" x14ac:dyDescent="0.3">
      <c r="A3" s="65" t="s">
        <v>34</v>
      </c>
      <c r="B3" s="66">
        <v>2292.83</v>
      </c>
      <c r="E3" s="42"/>
      <c r="F3" s="51"/>
      <c r="I3" s="46"/>
      <c r="J3" s="47"/>
      <c r="M3" s="48"/>
      <c r="N3" s="49"/>
      <c r="O3" s="50"/>
    </row>
    <row r="4" spans="1:15" ht="15.95" customHeight="1" x14ac:dyDescent="0.25">
      <c r="A4" s="65" t="s">
        <v>232</v>
      </c>
      <c r="B4" s="66">
        <v>285.31</v>
      </c>
      <c r="E4" s="42"/>
      <c r="F4" s="43"/>
      <c r="I4" s="46"/>
      <c r="J4" s="47"/>
      <c r="M4" s="41"/>
      <c r="N4" s="42"/>
      <c r="O4" s="52"/>
    </row>
    <row r="5" spans="1:15" ht="15.95" customHeight="1" x14ac:dyDescent="0.25">
      <c r="A5" s="65" t="s">
        <v>93</v>
      </c>
      <c r="B5" s="66">
        <v>1646.85</v>
      </c>
      <c r="E5" s="42"/>
      <c r="F5" s="43"/>
      <c r="I5" s="46"/>
      <c r="J5" s="47"/>
      <c r="M5" s="41"/>
      <c r="N5" s="42"/>
      <c r="O5" s="52"/>
    </row>
    <row r="6" spans="1:15" ht="15.95" customHeight="1" x14ac:dyDescent="0.25">
      <c r="A6" s="65" t="s">
        <v>108</v>
      </c>
      <c r="B6" s="66">
        <v>24612.37</v>
      </c>
      <c r="F6" s="43"/>
      <c r="I6" s="46"/>
      <c r="J6" s="47"/>
      <c r="M6" s="41"/>
      <c r="N6" s="42"/>
      <c r="O6" s="52"/>
    </row>
    <row r="7" spans="1:15" ht="15.95" customHeight="1" x14ac:dyDescent="0.25">
      <c r="A7" s="65" t="s">
        <v>94</v>
      </c>
      <c r="B7" s="66">
        <v>1074</v>
      </c>
      <c r="F7" s="43"/>
      <c r="I7" s="46"/>
      <c r="J7" s="47"/>
      <c r="M7" s="41"/>
      <c r="N7" s="42"/>
      <c r="O7" s="52"/>
    </row>
    <row r="8" spans="1:15" ht="15.95" customHeight="1" x14ac:dyDescent="0.25">
      <c r="A8" s="65" t="s">
        <v>33</v>
      </c>
      <c r="B8" s="66">
        <v>32642.720000000001</v>
      </c>
      <c r="F8" s="43"/>
      <c r="I8" s="53"/>
      <c r="J8" s="47"/>
      <c r="M8" s="54"/>
      <c r="O8" s="52"/>
    </row>
    <row r="9" spans="1:15" ht="15.95" customHeight="1" x14ac:dyDescent="0.25">
      <c r="A9" s="65" t="s">
        <v>277</v>
      </c>
      <c r="B9" s="66">
        <v>310.14</v>
      </c>
      <c r="F9" s="43"/>
      <c r="I9" s="53"/>
      <c r="J9" s="47"/>
      <c r="M9" s="54"/>
      <c r="O9" s="52"/>
    </row>
    <row r="10" spans="1:15" ht="15.95" customHeight="1" x14ac:dyDescent="0.25">
      <c r="A10" s="65" t="s">
        <v>37</v>
      </c>
      <c r="B10" s="66">
        <v>33664.57</v>
      </c>
      <c r="F10" s="43"/>
      <c r="I10" s="53"/>
      <c r="J10" s="47"/>
      <c r="M10" s="54"/>
      <c r="O10" s="52"/>
    </row>
    <row r="11" spans="1:15" ht="15.95" customHeight="1" x14ac:dyDescent="0.25">
      <c r="A11" s="65" t="s">
        <v>95</v>
      </c>
      <c r="B11" s="66">
        <v>477.41999999999996</v>
      </c>
      <c r="F11" s="43"/>
      <c r="I11" s="53"/>
      <c r="J11" s="47"/>
      <c r="M11" s="54"/>
      <c r="O11" s="52"/>
    </row>
    <row r="12" spans="1:15" ht="15.95" customHeight="1" x14ac:dyDescent="0.25">
      <c r="A12" s="65" t="s">
        <v>210</v>
      </c>
      <c r="B12" s="66">
        <v>20</v>
      </c>
      <c r="F12" s="43"/>
      <c r="I12" s="53"/>
      <c r="J12" s="47"/>
      <c r="M12" s="54"/>
      <c r="O12" s="52"/>
    </row>
    <row r="13" spans="1:15" ht="15.95" customHeight="1" x14ac:dyDescent="0.25">
      <c r="A13" s="65" t="s">
        <v>233</v>
      </c>
      <c r="B13" s="66">
        <v>58.08</v>
      </c>
      <c r="F13" s="43"/>
      <c r="I13" s="53"/>
      <c r="J13" s="47"/>
      <c r="M13" s="54"/>
      <c r="O13" s="52"/>
    </row>
    <row r="14" spans="1:15" ht="15.95" customHeight="1" x14ac:dyDescent="0.25">
      <c r="A14" s="65" t="s">
        <v>234</v>
      </c>
      <c r="B14" s="66">
        <v>50</v>
      </c>
      <c r="F14" s="52"/>
      <c r="I14" s="53"/>
      <c r="J14" s="47"/>
      <c r="M14" s="54"/>
      <c r="O14" s="52"/>
    </row>
    <row r="15" spans="1:15" ht="15.95" customHeight="1" x14ac:dyDescent="0.25">
      <c r="A15" s="65" t="s">
        <v>110</v>
      </c>
      <c r="B15" s="66">
        <v>1617.48</v>
      </c>
      <c r="F15" s="52"/>
      <c r="I15" s="53"/>
      <c r="J15" s="47"/>
      <c r="M15" s="54"/>
      <c r="O15" s="52"/>
    </row>
    <row r="16" spans="1:15" ht="15.95" customHeight="1" x14ac:dyDescent="0.25">
      <c r="A16" s="65" t="s">
        <v>97</v>
      </c>
      <c r="B16" s="66">
        <v>448.81</v>
      </c>
      <c r="F16" s="43"/>
      <c r="I16" s="53"/>
      <c r="J16" s="47"/>
      <c r="M16" s="54"/>
      <c r="O16" s="52"/>
    </row>
    <row r="17" spans="1:15" ht="15.95" customHeight="1" x14ac:dyDescent="0.25">
      <c r="A17" s="65" t="s">
        <v>39</v>
      </c>
      <c r="B17" s="66">
        <v>14549.97</v>
      </c>
      <c r="F17" s="43"/>
      <c r="I17" s="53"/>
      <c r="J17" s="47"/>
      <c r="M17" s="54"/>
      <c r="O17" s="52"/>
    </row>
    <row r="18" spans="1:15" ht="15.95" customHeight="1" x14ac:dyDescent="0.25">
      <c r="A18" s="65" t="s">
        <v>40</v>
      </c>
      <c r="B18" s="66">
        <v>342917.76</v>
      </c>
      <c r="F18" s="43"/>
      <c r="I18" s="53"/>
      <c r="J18" s="47"/>
      <c r="M18" s="54"/>
      <c r="O18" s="52"/>
    </row>
    <row r="19" spans="1:15" ht="15.95" customHeight="1" x14ac:dyDescent="0.25">
      <c r="A19" s="65" t="s">
        <v>42</v>
      </c>
      <c r="B19" s="66">
        <v>7305</v>
      </c>
      <c r="F19" s="43"/>
      <c r="I19" s="53"/>
      <c r="J19" s="47"/>
      <c r="M19" s="54"/>
      <c r="O19" s="52"/>
    </row>
    <row r="20" spans="1:15" ht="15.95" customHeight="1" x14ac:dyDescent="0.25">
      <c r="A20" s="65" t="s">
        <v>113</v>
      </c>
      <c r="B20" s="66">
        <v>250</v>
      </c>
      <c r="F20" s="43"/>
      <c r="I20" s="53"/>
      <c r="J20" s="47"/>
      <c r="M20" s="54"/>
      <c r="O20" s="52"/>
    </row>
    <row r="21" spans="1:15" ht="15.95" customHeight="1" x14ac:dyDescent="0.25">
      <c r="A21" s="65" t="s">
        <v>41</v>
      </c>
      <c r="B21" s="66">
        <v>14.89</v>
      </c>
      <c r="F21" s="43"/>
      <c r="I21" s="53"/>
      <c r="J21" s="47"/>
      <c r="M21" s="54"/>
      <c r="O21" s="52"/>
    </row>
    <row r="22" spans="1:15" ht="15.95" customHeight="1" x14ac:dyDescent="0.25">
      <c r="A22" s="65" t="s">
        <v>43</v>
      </c>
      <c r="B22" s="66">
        <v>2473.3999999999996</v>
      </c>
      <c r="F22" s="43"/>
      <c r="I22" s="53"/>
      <c r="J22" s="47"/>
      <c r="M22" s="54"/>
      <c r="O22" s="52"/>
    </row>
    <row r="23" spans="1:15" ht="15.95" customHeight="1" x14ac:dyDescent="0.25">
      <c r="A23" s="65" t="s">
        <v>35</v>
      </c>
      <c r="B23" s="66">
        <v>5812.3600000000006</v>
      </c>
      <c r="F23" s="43"/>
      <c r="I23" s="53"/>
      <c r="J23" s="47"/>
      <c r="M23" s="54"/>
      <c r="O23" s="52"/>
    </row>
    <row r="24" spans="1:15" ht="15.95" customHeight="1" x14ac:dyDescent="0.25">
      <c r="A24" s="65" t="s">
        <v>99</v>
      </c>
      <c r="B24" s="66">
        <v>15.9</v>
      </c>
      <c r="F24" s="43"/>
      <c r="I24" s="53"/>
      <c r="J24" s="47"/>
      <c r="M24" s="54"/>
      <c r="O24" s="52"/>
    </row>
    <row r="25" spans="1:15" ht="15.95" customHeight="1" x14ac:dyDescent="0.25">
      <c r="A25" s="65" t="s">
        <v>44</v>
      </c>
      <c r="B25" s="66">
        <v>16386.61</v>
      </c>
      <c r="F25" s="43"/>
      <c r="I25" s="53"/>
      <c r="J25" s="47"/>
      <c r="M25" s="54"/>
      <c r="O25" s="52"/>
    </row>
    <row r="26" spans="1:15" ht="15.95" customHeight="1" x14ac:dyDescent="0.25">
      <c r="A26" s="65" t="s">
        <v>144</v>
      </c>
      <c r="B26" s="66">
        <v>1030</v>
      </c>
      <c r="F26" s="43"/>
      <c r="I26" s="53"/>
      <c r="J26" s="47"/>
      <c r="M26" s="54"/>
      <c r="O26" s="52"/>
    </row>
    <row r="27" spans="1:15" ht="15.95" customHeight="1" x14ac:dyDescent="0.25">
      <c r="A27" s="65" t="s">
        <v>46</v>
      </c>
      <c r="B27" s="66">
        <v>60854.339999999989</v>
      </c>
      <c r="F27" s="43"/>
      <c r="I27" s="53"/>
      <c r="J27" s="47"/>
      <c r="M27" s="54"/>
      <c r="O27" s="52"/>
    </row>
    <row r="28" spans="1:15" ht="15.95" customHeight="1" x14ac:dyDescent="0.25">
      <c r="A28" s="65" t="s">
        <v>146</v>
      </c>
      <c r="B28" s="66">
        <v>458.5</v>
      </c>
      <c r="F28" s="43"/>
      <c r="I28" s="53"/>
      <c r="J28" s="47"/>
      <c r="M28" s="54"/>
      <c r="O28" s="52"/>
    </row>
    <row r="29" spans="1:15" ht="15.95" customHeight="1" x14ac:dyDescent="0.25">
      <c r="A29" s="65" t="s">
        <v>235</v>
      </c>
      <c r="B29" s="66">
        <v>30</v>
      </c>
      <c r="F29" s="43"/>
      <c r="I29" s="53"/>
      <c r="J29" s="47"/>
      <c r="M29" s="54"/>
      <c r="O29" s="52"/>
    </row>
    <row r="30" spans="1:15" ht="15.95" customHeight="1" x14ac:dyDescent="0.25">
      <c r="A30" s="65" t="s">
        <v>116</v>
      </c>
      <c r="B30" s="66">
        <v>177.78</v>
      </c>
      <c r="F30" s="43"/>
      <c r="I30" s="53"/>
      <c r="J30" s="47"/>
      <c r="M30" s="54"/>
      <c r="O30" s="52"/>
    </row>
    <row r="31" spans="1:15" ht="15.95" customHeight="1" x14ac:dyDescent="0.25">
      <c r="A31" s="65" t="s">
        <v>47</v>
      </c>
      <c r="B31" s="66">
        <v>158353.06</v>
      </c>
      <c r="F31" s="43"/>
      <c r="I31" s="53"/>
      <c r="J31" s="47"/>
      <c r="M31" s="54"/>
      <c r="O31" s="52"/>
    </row>
    <row r="32" spans="1:15" ht="15.95" customHeight="1" x14ac:dyDescent="0.25">
      <c r="A32" s="65" t="s">
        <v>118</v>
      </c>
      <c r="B32" s="66">
        <v>78.489999999999995</v>
      </c>
      <c r="F32" s="43"/>
      <c r="I32" s="53"/>
      <c r="J32" s="47"/>
      <c r="M32" s="54"/>
      <c r="O32" s="52"/>
    </row>
    <row r="33" spans="1:15" ht="15.95" customHeight="1" x14ac:dyDescent="0.25">
      <c r="A33" s="65" t="s">
        <v>102</v>
      </c>
      <c r="B33" s="66">
        <v>804</v>
      </c>
      <c r="F33" s="43"/>
      <c r="I33" s="53"/>
      <c r="J33" s="47"/>
      <c r="M33" s="54"/>
      <c r="O33" s="52"/>
    </row>
    <row r="34" spans="1:15" ht="15.95" customHeight="1" x14ac:dyDescent="0.25">
      <c r="A34" s="65" t="s">
        <v>149</v>
      </c>
      <c r="B34" s="66">
        <v>1940.1</v>
      </c>
      <c r="F34" s="43"/>
      <c r="M34" s="54"/>
      <c r="O34" s="52"/>
    </row>
    <row r="35" spans="1:15" ht="15.95" customHeight="1" x14ac:dyDescent="0.25">
      <c r="A35" s="65" t="s">
        <v>145</v>
      </c>
      <c r="B35" s="66">
        <v>39.92</v>
      </c>
      <c r="F35" s="43"/>
      <c r="M35" s="54"/>
      <c r="O35" s="52"/>
    </row>
    <row r="36" spans="1:15" ht="15.95" customHeight="1" x14ac:dyDescent="0.25">
      <c r="A36" s="65" t="s">
        <v>211</v>
      </c>
      <c r="B36" s="66">
        <v>111.93</v>
      </c>
      <c r="F36" s="43"/>
      <c r="I36" s="42"/>
      <c r="J36" s="51"/>
      <c r="M36" s="54"/>
      <c r="O36" s="52"/>
    </row>
    <row r="37" spans="1:15" ht="15.95" customHeight="1" x14ac:dyDescent="0.25">
      <c r="A37" s="65" t="s">
        <v>236</v>
      </c>
      <c r="B37" s="66">
        <v>1810.57</v>
      </c>
      <c r="F37" s="43"/>
      <c r="I37" s="42"/>
      <c r="J37" s="51"/>
      <c r="M37" s="54"/>
      <c r="O37" s="52"/>
    </row>
    <row r="38" spans="1:15" ht="15.95" customHeight="1" x14ac:dyDescent="0.25">
      <c r="A38" s="65" t="s">
        <v>48</v>
      </c>
      <c r="B38" s="66">
        <v>15511.429999999998</v>
      </c>
      <c r="F38" s="43"/>
      <c r="I38" s="42"/>
      <c r="J38" s="51"/>
      <c r="M38" s="54"/>
      <c r="O38" s="52"/>
    </row>
    <row r="39" spans="1:15" ht="15.95" customHeight="1" x14ac:dyDescent="0.25">
      <c r="A39" s="65" t="s">
        <v>248</v>
      </c>
      <c r="B39" s="66">
        <v>453.38</v>
      </c>
      <c r="F39" s="43"/>
      <c r="I39" s="42"/>
      <c r="J39" s="51"/>
      <c r="M39" s="54"/>
      <c r="O39" s="52"/>
    </row>
    <row r="40" spans="1:15" ht="15.95" customHeight="1" x14ac:dyDescent="0.25">
      <c r="A40" s="65" t="s">
        <v>120</v>
      </c>
      <c r="B40" s="66">
        <v>438</v>
      </c>
      <c r="F40" s="43"/>
      <c r="I40" s="42"/>
      <c r="J40" s="43"/>
      <c r="M40" s="54"/>
      <c r="O40" s="52"/>
    </row>
    <row r="41" spans="1:15" ht="15.95" customHeight="1" x14ac:dyDescent="0.25">
      <c r="A41" s="65" t="s">
        <v>151</v>
      </c>
      <c r="B41" s="66">
        <v>300</v>
      </c>
      <c r="F41" s="43"/>
      <c r="I41" s="42"/>
      <c r="J41" s="43"/>
      <c r="M41" s="54"/>
      <c r="O41" s="52"/>
    </row>
    <row r="42" spans="1:15" ht="15.95" customHeight="1" x14ac:dyDescent="0.25">
      <c r="A42" s="65" t="s">
        <v>121</v>
      </c>
      <c r="B42" s="66">
        <v>495.99</v>
      </c>
      <c r="F42" s="43"/>
      <c r="I42" s="42"/>
      <c r="J42" s="43"/>
      <c r="M42" s="54"/>
      <c r="O42" s="52"/>
    </row>
    <row r="43" spans="1:15" ht="15.95" customHeight="1" x14ac:dyDescent="0.25">
      <c r="A43" s="65" t="s">
        <v>153</v>
      </c>
      <c r="B43" s="66">
        <v>1025</v>
      </c>
      <c r="F43" s="43"/>
      <c r="I43" s="42"/>
      <c r="J43" s="43"/>
      <c r="M43" s="54"/>
      <c r="O43" s="52"/>
    </row>
    <row r="44" spans="1:15" ht="15.95" customHeight="1" x14ac:dyDescent="0.25">
      <c r="A44" s="65" t="s">
        <v>51</v>
      </c>
      <c r="B44" s="66">
        <v>84.55</v>
      </c>
      <c r="F44" s="43"/>
      <c r="I44" s="42"/>
      <c r="J44" s="43"/>
      <c r="M44" s="54"/>
      <c r="O44" s="52"/>
    </row>
    <row r="45" spans="1:15" ht="15.95" customHeight="1" x14ac:dyDescent="0.25">
      <c r="A45" s="65" t="s">
        <v>50</v>
      </c>
      <c r="B45" s="66">
        <v>291.98</v>
      </c>
      <c r="F45" s="43"/>
      <c r="I45" s="42"/>
      <c r="J45" s="51"/>
      <c r="M45" s="54"/>
      <c r="O45" s="52"/>
    </row>
    <row r="46" spans="1:15" ht="15.95" customHeight="1" x14ac:dyDescent="0.25">
      <c r="A46" s="65" t="s">
        <v>147</v>
      </c>
      <c r="B46" s="66">
        <v>454.72</v>
      </c>
      <c r="F46" s="43"/>
      <c r="I46" s="42"/>
      <c r="J46" s="51"/>
      <c r="M46" s="54"/>
      <c r="O46" s="52"/>
    </row>
    <row r="47" spans="1:15" ht="15.95" customHeight="1" x14ac:dyDescent="0.25">
      <c r="A47" s="65" t="s">
        <v>148</v>
      </c>
      <c r="B47" s="66">
        <v>37.1</v>
      </c>
      <c r="I47" s="42"/>
      <c r="J47" s="51"/>
      <c r="M47" s="54"/>
      <c r="O47" s="52"/>
    </row>
    <row r="48" spans="1:15" ht="15.95" customHeight="1" x14ac:dyDescent="0.25">
      <c r="A48" s="65" t="s">
        <v>36</v>
      </c>
      <c r="B48" s="66">
        <v>3931.87</v>
      </c>
      <c r="I48" s="42"/>
      <c r="J48" s="51"/>
    </row>
    <row r="49" spans="1:15" ht="15.95" customHeight="1" x14ac:dyDescent="0.25">
      <c r="A49" s="65" t="s">
        <v>38</v>
      </c>
      <c r="B49" s="66">
        <v>717.72</v>
      </c>
      <c r="E49" s="56"/>
      <c r="F49" s="57"/>
      <c r="I49" s="42"/>
      <c r="J49" s="51"/>
      <c r="M49" s="30"/>
    </row>
    <row r="50" spans="1:15" ht="15.95" customHeight="1" x14ac:dyDescent="0.25">
      <c r="A50" s="65" t="s">
        <v>123</v>
      </c>
      <c r="B50" s="66">
        <v>261.05</v>
      </c>
      <c r="E50" s="56"/>
      <c r="F50" s="57"/>
      <c r="I50" s="42"/>
      <c r="J50" s="43"/>
      <c r="M50" s="41"/>
      <c r="N50" s="42"/>
      <c r="O50" s="51"/>
    </row>
    <row r="51" spans="1:15" ht="15.95" customHeight="1" x14ac:dyDescent="0.25">
      <c r="A51" s="65" t="s">
        <v>212</v>
      </c>
      <c r="B51" s="66">
        <v>1600.65</v>
      </c>
      <c r="E51" s="56"/>
      <c r="F51" s="57"/>
      <c r="I51" s="42"/>
      <c r="J51" s="43"/>
      <c r="M51" s="41"/>
      <c r="N51" s="42"/>
      <c r="O51" s="51"/>
    </row>
    <row r="52" spans="1:15" ht="15.95" customHeight="1" x14ac:dyDescent="0.25">
      <c r="A52" s="65" t="s">
        <v>150</v>
      </c>
      <c r="B52" s="66">
        <v>81.41</v>
      </c>
      <c r="E52" s="56"/>
      <c r="F52" s="57"/>
      <c r="I52" s="42"/>
      <c r="J52" s="43"/>
      <c r="M52" s="41"/>
      <c r="N52" s="42"/>
      <c r="O52" s="51"/>
    </row>
    <row r="53" spans="1:15" ht="15.95" customHeight="1" x14ac:dyDescent="0.25">
      <c r="A53" s="65" t="s">
        <v>101</v>
      </c>
      <c r="B53" s="66">
        <v>2500</v>
      </c>
      <c r="E53" s="58"/>
      <c r="F53" s="57"/>
      <c r="I53" s="42"/>
      <c r="J53" s="43"/>
      <c r="M53" s="41"/>
      <c r="N53" s="42"/>
      <c r="O53" s="51"/>
    </row>
    <row r="54" spans="1:15" ht="15.95" customHeight="1" x14ac:dyDescent="0.25">
      <c r="A54" s="65" t="s">
        <v>249</v>
      </c>
      <c r="B54" s="66">
        <v>500</v>
      </c>
      <c r="E54" s="58"/>
      <c r="F54" s="57"/>
      <c r="I54" s="42"/>
      <c r="J54" s="51"/>
      <c r="M54" s="54"/>
      <c r="O54" s="59"/>
    </row>
    <row r="55" spans="1:15" ht="15.95" customHeight="1" x14ac:dyDescent="0.25">
      <c r="A55" s="65" t="s">
        <v>278</v>
      </c>
      <c r="B55" s="66">
        <v>50392.89</v>
      </c>
      <c r="E55" s="58"/>
      <c r="F55" s="57"/>
      <c r="I55" s="42"/>
      <c r="J55" s="51"/>
      <c r="M55" s="54"/>
      <c r="O55" s="59"/>
    </row>
    <row r="56" spans="1:15" ht="15.95" customHeight="1" x14ac:dyDescent="0.25">
      <c r="A56" s="65" t="s">
        <v>279</v>
      </c>
      <c r="B56" s="66">
        <v>15302.51</v>
      </c>
      <c r="E56" s="58"/>
      <c r="F56" s="57"/>
      <c r="I56" s="42"/>
      <c r="J56" s="51"/>
      <c r="M56" s="54"/>
      <c r="O56" s="55"/>
    </row>
    <row r="57" spans="1:15" ht="15.95" customHeight="1" x14ac:dyDescent="0.25">
      <c r="A57" s="65" t="s">
        <v>154</v>
      </c>
      <c r="B57" s="66">
        <v>44.52</v>
      </c>
      <c r="E57" s="58"/>
      <c r="F57" s="57"/>
      <c r="I57" s="42"/>
      <c r="J57" s="51"/>
      <c r="M57" s="54"/>
      <c r="O57" s="55"/>
    </row>
    <row r="58" spans="1:15" ht="15.95" customHeight="1" x14ac:dyDescent="0.25">
      <c r="A58" s="65" t="s">
        <v>152</v>
      </c>
      <c r="B58" s="66">
        <v>1219</v>
      </c>
      <c r="E58" s="58"/>
      <c r="F58" s="57"/>
      <c r="I58" s="54"/>
      <c r="J58" s="51"/>
      <c r="M58" s="54"/>
      <c r="O58" s="55"/>
    </row>
    <row r="59" spans="1:15" ht="15.95" customHeight="1" x14ac:dyDescent="0.25">
      <c r="A59" s="65" t="s">
        <v>105</v>
      </c>
      <c r="B59" s="66">
        <v>33.92</v>
      </c>
      <c r="E59" s="58"/>
      <c r="F59" s="57"/>
      <c r="I59" s="54"/>
      <c r="J59" s="59"/>
      <c r="M59" s="54"/>
      <c r="O59" s="55"/>
    </row>
    <row r="60" spans="1:15" ht="15.95" customHeight="1" x14ac:dyDescent="0.25">
      <c r="A60" s="65" t="s">
        <v>125</v>
      </c>
      <c r="B60" s="66">
        <v>520.59</v>
      </c>
      <c r="E60" s="58"/>
      <c r="F60" s="57"/>
      <c r="I60" s="54"/>
      <c r="J60" s="59"/>
      <c r="M60" s="54"/>
      <c r="O60" s="55"/>
    </row>
    <row r="61" spans="1:15" ht="15.95" customHeight="1" x14ac:dyDescent="0.25">
      <c r="A61" s="65" t="s">
        <v>103</v>
      </c>
      <c r="B61" s="66">
        <v>67401.03</v>
      </c>
      <c r="E61" s="58"/>
      <c r="F61" s="57"/>
      <c r="I61" s="42"/>
      <c r="J61" s="51"/>
      <c r="M61" s="54"/>
      <c r="O61" s="55"/>
    </row>
    <row r="62" spans="1:15" ht="15.95" customHeight="1" x14ac:dyDescent="0.25">
      <c r="A62" s="65" t="s">
        <v>250</v>
      </c>
      <c r="B62" s="66">
        <v>893.25</v>
      </c>
      <c r="E62" s="58"/>
      <c r="F62" s="57"/>
      <c r="I62" s="42"/>
      <c r="J62" s="51"/>
      <c r="M62" s="54"/>
      <c r="O62" s="55"/>
    </row>
    <row r="63" spans="1:15" ht="15.95" customHeight="1" x14ac:dyDescent="0.25">
      <c r="A63" s="65" t="s">
        <v>55</v>
      </c>
      <c r="B63" s="66">
        <v>131.32</v>
      </c>
      <c r="E63" s="58"/>
      <c r="F63" s="57"/>
      <c r="I63" s="42"/>
      <c r="J63" s="59"/>
      <c r="M63" s="54"/>
      <c r="O63" s="55"/>
    </row>
    <row r="64" spans="1:15" ht="15.95" customHeight="1" x14ac:dyDescent="0.25">
      <c r="A64" s="65" t="s">
        <v>280</v>
      </c>
      <c r="B64" s="66">
        <v>872.33</v>
      </c>
      <c r="E64" s="58"/>
      <c r="F64" s="57"/>
      <c r="I64" s="42"/>
      <c r="J64" s="51"/>
      <c r="M64" s="54"/>
      <c r="O64" s="55"/>
    </row>
    <row r="65" spans="1:15" ht="15.95" customHeight="1" x14ac:dyDescent="0.25">
      <c r="A65" s="65" t="s">
        <v>54</v>
      </c>
      <c r="B65" s="66">
        <v>670.46</v>
      </c>
      <c r="E65" s="58"/>
      <c r="F65" s="57"/>
      <c r="I65" s="42"/>
      <c r="J65" s="51"/>
      <c r="M65" s="54"/>
      <c r="O65" s="55"/>
    </row>
    <row r="66" spans="1:15" ht="15.95" customHeight="1" x14ac:dyDescent="0.25">
      <c r="A66" s="65" t="s">
        <v>56</v>
      </c>
      <c r="B66" s="66">
        <v>205.5</v>
      </c>
      <c r="E66" s="58"/>
      <c r="F66" s="57"/>
      <c r="I66" s="42"/>
      <c r="J66" s="51"/>
      <c r="M66" s="54"/>
      <c r="O66" s="55"/>
    </row>
    <row r="67" spans="1:15" ht="15.95" customHeight="1" x14ac:dyDescent="0.25">
      <c r="A67" s="65" t="s">
        <v>251</v>
      </c>
      <c r="B67" s="66">
        <v>41.8</v>
      </c>
      <c r="E67" s="58"/>
      <c r="F67" s="57"/>
      <c r="I67" s="42"/>
      <c r="J67" s="51"/>
      <c r="M67" s="54"/>
      <c r="O67" s="55"/>
    </row>
    <row r="68" spans="1:15" ht="15.95" customHeight="1" x14ac:dyDescent="0.25">
      <c r="A68" s="65" t="s">
        <v>57</v>
      </c>
      <c r="B68" s="66">
        <v>325</v>
      </c>
      <c r="E68" s="58"/>
      <c r="F68" s="57"/>
      <c r="I68" s="42"/>
      <c r="J68" s="51"/>
      <c r="M68" s="54"/>
      <c r="O68" s="55"/>
    </row>
    <row r="69" spans="1:15" ht="15.95" customHeight="1" x14ac:dyDescent="0.25">
      <c r="A69" s="65" t="s">
        <v>107</v>
      </c>
      <c r="B69" s="66">
        <v>1034.6799999999998</v>
      </c>
      <c r="E69" s="58"/>
      <c r="F69" s="57"/>
      <c r="I69" s="42"/>
      <c r="J69" s="51"/>
      <c r="M69" s="54"/>
      <c r="O69" s="55"/>
    </row>
    <row r="70" spans="1:15" ht="15.95" customHeight="1" x14ac:dyDescent="0.25">
      <c r="A70" s="65" t="s">
        <v>281</v>
      </c>
      <c r="B70" s="66">
        <v>2953.87</v>
      </c>
      <c r="E70" s="58"/>
      <c r="F70" s="57"/>
      <c r="I70" s="42"/>
      <c r="J70" s="51"/>
      <c r="M70" s="54"/>
      <c r="O70" s="55"/>
    </row>
    <row r="71" spans="1:15" ht="15.95" customHeight="1" x14ac:dyDescent="0.25">
      <c r="A71" s="65" t="s">
        <v>45</v>
      </c>
      <c r="B71" s="66">
        <v>1836.5</v>
      </c>
      <c r="E71" s="58"/>
      <c r="F71" s="57"/>
      <c r="I71" s="42"/>
      <c r="J71" s="43"/>
      <c r="M71" s="54"/>
      <c r="O71" s="55"/>
    </row>
    <row r="72" spans="1:15" ht="15.95" customHeight="1" x14ac:dyDescent="0.25">
      <c r="A72" s="65" t="s">
        <v>282</v>
      </c>
      <c r="B72" s="66">
        <v>60.37</v>
      </c>
      <c r="E72" s="58"/>
      <c r="F72" s="57"/>
      <c r="I72" s="42"/>
      <c r="J72" s="43"/>
      <c r="M72" s="54"/>
      <c r="O72" s="55"/>
    </row>
    <row r="73" spans="1:15" ht="15.95" customHeight="1" x14ac:dyDescent="0.25">
      <c r="A73" s="65" t="s">
        <v>255</v>
      </c>
      <c r="B73" s="66">
        <v>34.64</v>
      </c>
      <c r="E73" s="58"/>
      <c r="F73" s="57"/>
      <c r="M73" s="54"/>
      <c r="O73" s="55"/>
    </row>
    <row r="74" spans="1:15" ht="15.95" customHeight="1" x14ac:dyDescent="0.25">
      <c r="A74" s="65" t="s">
        <v>106</v>
      </c>
      <c r="B74" s="66">
        <v>11576.73</v>
      </c>
      <c r="E74" s="58"/>
      <c r="F74" s="57"/>
      <c r="M74" s="54"/>
      <c r="O74" s="55"/>
    </row>
    <row r="75" spans="1:15" ht="15.95" customHeight="1" x14ac:dyDescent="0.25">
      <c r="A75" s="65" t="s">
        <v>128</v>
      </c>
      <c r="B75" s="66">
        <v>2144.86</v>
      </c>
      <c r="E75" s="58"/>
      <c r="F75" s="57"/>
      <c r="I75" s="42"/>
      <c r="J75" s="43"/>
      <c r="M75" s="54"/>
      <c r="O75" s="55"/>
    </row>
    <row r="76" spans="1:15" ht="15.95" customHeight="1" x14ac:dyDescent="0.25">
      <c r="A76" s="65" t="s">
        <v>58</v>
      </c>
      <c r="B76" s="66">
        <v>300</v>
      </c>
      <c r="E76" s="58"/>
      <c r="F76" s="57"/>
      <c r="I76" s="42"/>
      <c r="J76" s="43"/>
      <c r="M76" s="54"/>
      <c r="O76" s="55"/>
    </row>
    <row r="77" spans="1:15" ht="15.95" customHeight="1" x14ac:dyDescent="0.25">
      <c r="A77" s="65" t="s">
        <v>156</v>
      </c>
      <c r="B77" s="66">
        <v>89.04</v>
      </c>
      <c r="E77" s="58"/>
      <c r="F77" s="57"/>
      <c r="I77" s="42"/>
      <c r="J77" s="43"/>
      <c r="M77" s="54"/>
      <c r="O77" s="55"/>
    </row>
    <row r="78" spans="1:15" ht="15.95" customHeight="1" x14ac:dyDescent="0.25">
      <c r="A78" s="65" t="s">
        <v>59</v>
      </c>
      <c r="B78" s="66">
        <v>19731.07</v>
      </c>
      <c r="E78" s="58"/>
      <c r="F78" s="57"/>
      <c r="I78" s="42"/>
      <c r="J78" s="43"/>
      <c r="M78" s="54"/>
      <c r="O78" s="55"/>
    </row>
    <row r="79" spans="1:15" ht="15.95" customHeight="1" x14ac:dyDescent="0.25">
      <c r="A79" s="65" t="s">
        <v>155</v>
      </c>
      <c r="B79" s="66">
        <v>102.32</v>
      </c>
      <c r="E79" s="58"/>
      <c r="F79" s="57"/>
      <c r="I79" s="54"/>
      <c r="J79" s="43"/>
      <c r="M79" s="30"/>
    </row>
    <row r="80" spans="1:15" ht="15.95" customHeight="1" x14ac:dyDescent="0.25">
      <c r="A80" s="65" t="s">
        <v>157</v>
      </c>
      <c r="B80" s="66">
        <v>249.06</v>
      </c>
      <c r="E80" s="58"/>
      <c r="F80" s="57"/>
      <c r="I80" s="54"/>
      <c r="J80" s="43"/>
      <c r="M80" s="41"/>
      <c r="N80" s="42"/>
      <c r="O80" s="51"/>
    </row>
    <row r="81" spans="1:15" ht="15.95" customHeight="1" x14ac:dyDescent="0.25">
      <c r="A81" s="65" t="s">
        <v>213</v>
      </c>
      <c r="B81" s="66">
        <v>4413.5</v>
      </c>
      <c r="E81" s="58"/>
      <c r="F81" s="57"/>
      <c r="I81" s="54"/>
      <c r="J81" s="43"/>
      <c r="M81" s="41"/>
      <c r="N81" s="42"/>
      <c r="O81" s="51"/>
    </row>
    <row r="82" spans="1:15" ht="15.95" customHeight="1" x14ac:dyDescent="0.25">
      <c r="A82" s="65" t="s">
        <v>61</v>
      </c>
      <c r="B82" s="66">
        <v>1946.1599999999999</v>
      </c>
      <c r="E82" s="58"/>
      <c r="F82" s="57"/>
      <c r="I82" s="54"/>
      <c r="J82" s="43"/>
      <c r="M82" s="41"/>
      <c r="N82" s="42"/>
      <c r="O82" s="51"/>
    </row>
    <row r="83" spans="1:15" ht="15.95" customHeight="1" x14ac:dyDescent="0.25">
      <c r="A83" s="65" t="s">
        <v>49</v>
      </c>
      <c r="B83" s="66">
        <v>10531.33</v>
      </c>
      <c r="E83" s="58"/>
      <c r="F83" s="57"/>
      <c r="I83" s="54"/>
      <c r="J83" s="43"/>
      <c r="M83" s="41"/>
      <c r="N83" s="42"/>
      <c r="O83" s="51"/>
    </row>
    <row r="84" spans="1:15" ht="15.95" customHeight="1" x14ac:dyDescent="0.25">
      <c r="A84" s="65" t="s">
        <v>60</v>
      </c>
      <c r="B84" s="66">
        <v>2203.0200000000004</v>
      </c>
      <c r="E84" s="58"/>
      <c r="F84" s="57"/>
      <c r="I84" s="54"/>
      <c r="J84" s="43"/>
      <c r="M84" s="54"/>
      <c r="O84" s="59"/>
    </row>
    <row r="85" spans="1:15" ht="15.95" customHeight="1" x14ac:dyDescent="0.25">
      <c r="A85" s="65" t="s">
        <v>109</v>
      </c>
      <c r="B85" s="66">
        <v>1902.9</v>
      </c>
      <c r="E85" s="58"/>
      <c r="F85" s="57"/>
      <c r="I85" s="54"/>
      <c r="J85" s="43"/>
      <c r="M85" s="54"/>
      <c r="O85" s="59"/>
    </row>
    <row r="86" spans="1:15" ht="15.95" customHeight="1" x14ac:dyDescent="0.25">
      <c r="A86" s="65" t="s">
        <v>111</v>
      </c>
      <c r="B86" s="66">
        <v>131.18</v>
      </c>
      <c r="I86" s="54"/>
      <c r="J86" s="43"/>
      <c r="M86" s="54"/>
      <c r="O86" s="59"/>
    </row>
    <row r="87" spans="1:15" ht="15.95" customHeight="1" x14ac:dyDescent="0.25">
      <c r="A87" s="65" t="s">
        <v>115</v>
      </c>
      <c r="B87" s="66">
        <v>282.42</v>
      </c>
      <c r="I87" s="54"/>
      <c r="J87" s="43"/>
      <c r="M87" s="54"/>
      <c r="O87" s="59"/>
    </row>
    <row r="88" spans="1:15" ht="15.95" customHeight="1" x14ac:dyDescent="0.25">
      <c r="A88" s="65" t="s">
        <v>214</v>
      </c>
      <c r="B88" s="66">
        <v>220.68</v>
      </c>
      <c r="E88" s="42"/>
      <c r="F88" s="43"/>
      <c r="I88" s="54"/>
      <c r="J88" s="43"/>
      <c r="M88" s="54"/>
      <c r="O88" s="59"/>
    </row>
    <row r="89" spans="1:15" ht="15.95" customHeight="1" x14ac:dyDescent="0.25">
      <c r="A89" s="65" t="s">
        <v>52</v>
      </c>
      <c r="B89" s="66">
        <v>66722.7</v>
      </c>
      <c r="E89" s="42"/>
      <c r="F89" s="43"/>
      <c r="I89" s="54"/>
      <c r="J89" s="43"/>
      <c r="M89" s="54"/>
      <c r="O89" s="59"/>
    </row>
    <row r="90" spans="1:15" ht="15.95" customHeight="1" x14ac:dyDescent="0.25">
      <c r="A90" s="65" t="s">
        <v>53</v>
      </c>
      <c r="B90" s="66">
        <v>2635.16</v>
      </c>
      <c r="E90" s="42"/>
      <c r="F90" s="43"/>
      <c r="I90" s="54"/>
      <c r="J90" s="43"/>
      <c r="M90" s="54"/>
      <c r="O90" s="59"/>
    </row>
    <row r="91" spans="1:15" ht="15.95" customHeight="1" x14ac:dyDescent="0.25">
      <c r="A91" s="65" t="s">
        <v>222</v>
      </c>
      <c r="B91" s="66">
        <v>83.94</v>
      </c>
      <c r="E91" s="42"/>
      <c r="F91" s="43"/>
      <c r="I91" s="54"/>
      <c r="J91" s="43"/>
      <c r="M91" s="54"/>
      <c r="O91" s="55"/>
    </row>
    <row r="92" spans="1:15" ht="15.95" customHeight="1" x14ac:dyDescent="0.25">
      <c r="A92" s="65" t="s">
        <v>135</v>
      </c>
      <c r="B92" s="66">
        <v>6606.22</v>
      </c>
      <c r="F92" s="43"/>
      <c r="I92" s="54"/>
      <c r="J92" s="43"/>
      <c r="M92" s="54"/>
      <c r="O92" s="59"/>
    </row>
    <row r="93" spans="1:15" ht="15.95" customHeight="1" x14ac:dyDescent="0.25">
      <c r="A93" s="65" t="s">
        <v>112</v>
      </c>
      <c r="B93" s="66">
        <v>150</v>
      </c>
      <c r="F93" s="43"/>
      <c r="I93" s="54"/>
      <c r="J93" s="43"/>
      <c r="M93" s="54"/>
      <c r="O93" s="59"/>
    </row>
    <row r="94" spans="1:15" ht="15.95" customHeight="1" x14ac:dyDescent="0.25">
      <c r="A94" s="65" t="s">
        <v>114</v>
      </c>
      <c r="B94" s="66">
        <v>7029.74</v>
      </c>
      <c r="F94" s="43"/>
      <c r="I94" s="54"/>
      <c r="J94" s="43"/>
      <c r="M94" s="54"/>
      <c r="O94" s="59"/>
    </row>
    <row r="95" spans="1:15" ht="15.95" customHeight="1" x14ac:dyDescent="0.25">
      <c r="A95" s="65" t="s">
        <v>256</v>
      </c>
      <c r="B95" s="66">
        <v>70.569999999999993</v>
      </c>
      <c r="F95" s="43"/>
      <c r="I95" s="54"/>
      <c r="J95" s="43"/>
      <c r="M95" s="54"/>
      <c r="O95" s="59"/>
    </row>
    <row r="96" spans="1:15" ht="15.95" customHeight="1" x14ac:dyDescent="0.25">
      <c r="A96" s="65" t="s">
        <v>257</v>
      </c>
      <c r="B96" s="66">
        <v>63.55</v>
      </c>
      <c r="F96" s="43"/>
      <c r="I96" s="54"/>
      <c r="J96" s="43"/>
      <c r="M96" s="54"/>
      <c r="O96" s="59"/>
    </row>
    <row r="97" spans="1:15" ht="15.95" customHeight="1" x14ac:dyDescent="0.25">
      <c r="A97" s="65" t="s">
        <v>66</v>
      </c>
      <c r="B97" s="66">
        <v>8.4700000000000006</v>
      </c>
      <c r="F97" s="43"/>
      <c r="I97" s="54"/>
      <c r="J97" s="43"/>
      <c r="M97" s="54"/>
      <c r="O97" s="59"/>
    </row>
    <row r="98" spans="1:15" ht="15.95" customHeight="1" x14ac:dyDescent="0.25">
      <c r="A98" s="65" t="s">
        <v>258</v>
      </c>
      <c r="B98" s="66">
        <v>468</v>
      </c>
      <c r="F98" s="43"/>
      <c r="I98" s="54"/>
      <c r="J98" s="43"/>
      <c r="M98" s="54"/>
      <c r="O98" s="59"/>
    </row>
    <row r="99" spans="1:15" ht="15.95" customHeight="1" x14ac:dyDescent="0.25">
      <c r="A99" s="65" t="s">
        <v>67</v>
      </c>
      <c r="B99" s="66">
        <v>636</v>
      </c>
      <c r="F99" s="43"/>
      <c r="I99" s="54"/>
      <c r="J99" s="43"/>
      <c r="M99" s="54"/>
      <c r="O99" s="59"/>
    </row>
    <row r="100" spans="1:15" ht="15.95" customHeight="1" x14ac:dyDescent="0.25">
      <c r="A100" s="65" t="s">
        <v>237</v>
      </c>
      <c r="B100" s="66">
        <v>150</v>
      </c>
      <c r="F100" s="43"/>
      <c r="I100" s="54"/>
      <c r="J100" s="43"/>
      <c r="M100" s="54"/>
      <c r="O100" s="59"/>
    </row>
    <row r="101" spans="1:15" ht="15.95" customHeight="1" x14ac:dyDescent="0.25">
      <c r="A101" s="65" t="s">
        <v>259</v>
      </c>
      <c r="B101" s="66">
        <v>89.61</v>
      </c>
      <c r="F101" s="43"/>
      <c r="I101" s="54"/>
      <c r="J101" s="43"/>
      <c r="M101" s="54"/>
      <c r="O101" s="59"/>
    </row>
    <row r="102" spans="1:15" ht="15.95" customHeight="1" x14ac:dyDescent="0.25">
      <c r="A102" s="65" t="s">
        <v>215</v>
      </c>
      <c r="B102" s="66">
        <v>125</v>
      </c>
      <c r="F102" s="43"/>
      <c r="I102" s="54"/>
      <c r="J102" s="43"/>
      <c r="M102" s="54"/>
      <c r="O102" s="59"/>
    </row>
    <row r="103" spans="1:15" ht="15.95" customHeight="1" x14ac:dyDescent="0.25">
      <c r="A103" s="65" t="s">
        <v>283</v>
      </c>
      <c r="B103" s="66">
        <v>1064.5899999999999</v>
      </c>
      <c r="F103" s="43"/>
      <c r="I103" s="54"/>
      <c r="J103" s="43"/>
    </row>
    <row r="104" spans="1:15" ht="15.95" customHeight="1" x14ac:dyDescent="0.25">
      <c r="A104" s="65" t="s">
        <v>238</v>
      </c>
      <c r="B104" s="66">
        <v>438.84</v>
      </c>
      <c r="F104" s="43"/>
      <c r="I104" s="54"/>
      <c r="J104" s="43"/>
    </row>
    <row r="105" spans="1:15" ht="15.95" customHeight="1" x14ac:dyDescent="0.25">
      <c r="A105" s="65" t="s">
        <v>239</v>
      </c>
      <c r="B105" s="66">
        <v>1255.32</v>
      </c>
      <c r="F105" s="43"/>
      <c r="I105" s="54"/>
      <c r="J105" s="43"/>
    </row>
    <row r="106" spans="1:15" ht="15.95" customHeight="1" x14ac:dyDescent="0.25">
      <c r="A106" s="65" t="s">
        <v>69</v>
      </c>
      <c r="B106" s="66">
        <v>421.32</v>
      </c>
      <c r="F106" s="43"/>
      <c r="I106" s="54"/>
      <c r="J106" s="43"/>
    </row>
    <row r="107" spans="1:15" ht="15.95" customHeight="1" x14ac:dyDescent="0.25">
      <c r="A107" s="65" t="s">
        <v>158</v>
      </c>
      <c r="B107" s="66">
        <v>7195</v>
      </c>
      <c r="F107" s="43"/>
      <c r="I107" s="54"/>
      <c r="J107" s="43"/>
    </row>
    <row r="108" spans="1:15" ht="15.95" customHeight="1" x14ac:dyDescent="0.25">
      <c r="A108" s="65" t="s">
        <v>71</v>
      </c>
      <c r="B108" s="66">
        <v>392.02</v>
      </c>
      <c r="F108" s="43"/>
      <c r="I108" s="54"/>
      <c r="J108" s="43"/>
    </row>
    <row r="109" spans="1:15" ht="15.95" customHeight="1" x14ac:dyDescent="0.25">
      <c r="A109" s="65" t="s">
        <v>72</v>
      </c>
      <c r="B109" s="66">
        <v>57303.12</v>
      </c>
      <c r="F109" s="43"/>
      <c r="I109" s="54"/>
      <c r="J109" s="43"/>
    </row>
    <row r="110" spans="1:15" ht="15.95" customHeight="1" x14ac:dyDescent="0.25">
      <c r="A110" s="65" t="s">
        <v>260</v>
      </c>
      <c r="B110" s="66">
        <v>36.4</v>
      </c>
      <c r="F110" s="43"/>
      <c r="I110" s="54"/>
      <c r="J110" s="43"/>
    </row>
    <row r="111" spans="1:15" ht="15.95" customHeight="1" x14ac:dyDescent="0.25">
      <c r="A111" s="65" t="s">
        <v>122</v>
      </c>
      <c r="B111" s="66">
        <v>166090.17000000001</v>
      </c>
      <c r="F111" s="43"/>
      <c r="I111" s="54"/>
      <c r="J111" s="43"/>
    </row>
    <row r="112" spans="1:15" ht="15.95" customHeight="1" x14ac:dyDescent="0.25">
      <c r="A112" s="65" t="s">
        <v>75</v>
      </c>
      <c r="B112" s="66">
        <v>945</v>
      </c>
      <c r="F112" s="43"/>
      <c r="I112" s="54"/>
      <c r="J112" s="43"/>
    </row>
    <row r="113" spans="1:10" ht="15.95" customHeight="1" x14ac:dyDescent="0.25">
      <c r="A113" s="65" t="s">
        <v>77</v>
      </c>
      <c r="B113" s="66">
        <v>214.7</v>
      </c>
      <c r="F113" s="43"/>
      <c r="I113" s="54"/>
      <c r="J113" s="43"/>
    </row>
    <row r="114" spans="1:10" ht="15.95" customHeight="1" x14ac:dyDescent="0.25">
      <c r="A114" s="65" t="s">
        <v>138</v>
      </c>
      <c r="B114" s="66">
        <v>127.18</v>
      </c>
      <c r="F114" s="43"/>
      <c r="I114" s="54"/>
      <c r="J114" s="43"/>
    </row>
    <row r="115" spans="1:10" ht="15.95" customHeight="1" x14ac:dyDescent="0.25">
      <c r="A115" s="65" t="s">
        <v>124</v>
      </c>
      <c r="B115" s="66">
        <v>1316.52</v>
      </c>
      <c r="F115" s="43"/>
      <c r="I115" s="54"/>
      <c r="J115" s="43"/>
    </row>
    <row r="116" spans="1:10" ht="15.95" customHeight="1" x14ac:dyDescent="0.25">
      <c r="A116" s="65" t="s">
        <v>62</v>
      </c>
      <c r="B116" s="66">
        <v>10890.19</v>
      </c>
      <c r="F116" s="43"/>
      <c r="I116" s="54"/>
      <c r="J116" s="43"/>
    </row>
    <row r="117" spans="1:10" ht="15.95" customHeight="1" x14ac:dyDescent="0.25">
      <c r="A117" s="65" t="s">
        <v>81</v>
      </c>
      <c r="B117" s="66">
        <v>2582.75</v>
      </c>
      <c r="F117" s="43"/>
      <c r="I117" s="54"/>
      <c r="J117" s="43"/>
    </row>
    <row r="118" spans="1:10" ht="15.95" customHeight="1" x14ac:dyDescent="0.25">
      <c r="A118" s="65" t="s">
        <v>117</v>
      </c>
      <c r="B118" s="66">
        <v>69</v>
      </c>
      <c r="F118" s="43"/>
      <c r="I118" s="54"/>
      <c r="J118" s="43"/>
    </row>
    <row r="119" spans="1:10" ht="15.95" customHeight="1" x14ac:dyDescent="0.25">
      <c r="A119" s="65" t="s">
        <v>216</v>
      </c>
      <c r="B119" s="66">
        <v>225</v>
      </c>
      <c r="F119" s="43"/>
      <c r="I119" s="54"/>
      <c r="J119" s="43"/>
    </row>
    <row r="120" spans="1:10" ht="15.95" customHeight="1" x14ac:dyDescent="0.25">
      <c r="A120" s="65" t="s">
        <v>127</v>
      </c>
      <c r="B120" s="66">
        <v>44.35</v>
      </c>
      <c r="F120" s="43"/>
      <c r="I120" s="54"/>
      <c r="J120" s="43"/>
    </row>
    <row r="121" spans="1:10" ht="15.95" customHeight="1" x14ac:dyDescent="0.25">
      <c r="A121" s="65" t="s">
        <v>217</v>
      </c>
      <c r="B121" s="66">
        <v>749.31999999999994</v>
      </c>
      <c r="F121" s="43"/>
      <c r="I121" s="54"/>
      <c r="J121" s="43"/>
    </row>
    <row r="122" spans="1:10" ht="15.95" customHeight="1" x14ac:dyDescent="0.25">
      <c r="A122" s="65" t="s">
        <v>159</v>
      </c>
      <c r="B122" s="66">
        <v>60</v>
      </c>
      <c r="F122" s="43"/>
      <c r="I122" s="54"/>
      <c r="J122" s="43"/>
    </row>
    <row r="123" spans="1:10" ht="15.95" customHeight="1" x14ac:dyDescent="0.25">
      <c r="A123" s="65" t="s">
        <v>119</v>
      </c>
      <c r="B123" s="66">
        <v>1624.98</v>
      </c>
      <c r="F123" s="43"/>
      <c r="I123" s="54"/>
      <c r="J123" s="43"/>
    </row>
    <row r="124" spans="1:10" ht="15.95" customHeight="1" x14ac:dyDescent="0.25">
      <c r="A124" s="65" t="s">
        <v>284</v>
      </c>
      <c r="B124" s="66">
        <v>893.56</v>
      </c>
      <c r="F124" s="43"/>
    </row>
    <row r="125" spans="1:10" ht="15.95" customHeight="1" x14ac:dyDescent="0.25">
      <c r="A125" s="65" t="s">
        <v>85</v>
      </c>
      <c r="B125" s="66">
        <v>256.17</v>
      </c>
      <c r="F125" s="43"/>
    </row>
    <row r="126" spans="1:10" ht="15.95" customHeight="1" x14ac:dyDescent="0.25">
      <c r="A126" s="65" t="s">
        <v>78</v>
      </c>
      <c r="B126" s="66">
        <v>149723.97</v>
      </c>
      <c r="F126" s="43"/>
    </row>
    <row r="127" spans="1:10" ht="15.95" customHeight="1" x14ac:dyDescent="0.25">
      <c r="A127" s="65" t="s">
        <v>88</v>
      </c>
      <c r="B127" s="66">
        <v>108708.44999999998</v>
      </c>
      <c r="F127" s="43"/>
    </row>
    <row r="128" spans="1:10" ht="15.95" customHeight="1" x14ac:dyDescent="0.25">
      <c r="A128" s="65" t="s">
        <v>90</v>
      </c>
      <c r="B128" s="66">
        <v>612.54999999999995</v>
      </c>
    </row>
    <row r="129" spans="1:2" ht="15.95" customHeight="1" x14ac:dyDescent="0.25">
      <c r="A129" s="65" t="s">
        <v>160</v>
      </c>
      <c r="B129" s="66">
        <v>59.36</v>
      </c>
    </row>
    <row r="130" spans="1:2" ht="15.95" customHeight="1" x14ac:dyDescent="0.25">
      <c r="A130" s="65" t="s">
        <v>131</v>
      </c>
      <c r="B130" s="66">
        <v>266.95</v>
      </c>
    </row>
    <row r="131" spans="1:2" ht="15.95" customHeight="1" x14ac:dyDescent="0.25">
      <c r="A131" s="65" t="s">
        <v>91</v>
      </c>
      <c r="B131" s="66">
        <v>1030</v>
      </c>
    </row>
    <row r="132" spans="1:2" ht="15.95" customHeight="1" x14ac:dyDescent="0.25">
      <c r="A132" s="65" t="s">
        <v>63</v>
      </c>
      <c r="B132" s="66">
        <v>124535.95999999999</v>
      </c>
    </row>
    <row r="133" spans="1:2" ht="15.95" customHeight="1" x14ac:dyDescent="0.25">
      <c r="A133" s="65" t="s">
        <v>162</v>
      </c>
      <c r="B133" s="66">
        <v>7026.16</v>
      </c>
    </row>
    <row r="134" spans="1:2" ht="15.95" customHeight="1" x14ac:dyDescent="0.25">
      <c r="A134" s="65" t="s">
        <v>161</v>
      </c>
      <c r="B134" s="66">
        <v>82.47</v>
      </c>
    </row>
    <row r="135" spans="1:2" ht="15.95" customHeight="1" x14ac:dyDescent="0.25">
      <c r="A135" s="65" t="s">
        <v>65</v>
      </c>
      <c r="B135" s="66">
        <v>100992.56000000001</v>
      </c>
    </row>
    <row r="136" spans="1:2" ht="15.95" customHeight="1" x14ac:dyDescent="0.25">
      <c r="A136" s="65" t="s">
        <v>163</v>
      </c>
      <c r="B136" s="66">
        <v>1423.34</v>
      </c>
    </row>
    <row r="137" spans="1:2" ht="15.95" customHeight="1" x14ac:dyDescent="0.25">
      <c r="A137" s="65" t="s">
        <v>134</v>
      </c>
      <c r="B137" s="66">
        <v>4608.3500000000004</v>
      </c>
    </row>
    <row r="138" spans="1:2" ht="15.95" customHeight="1" x14ac:dyDescent="0.25">
      <c r="A138" s="65" t="s">
        <v>83</v>
      </c>
      <c r="B138" s="66">
        <v>23381.56</v>
      </c>
    </row>
    <row r="139" spans="1:2" ht="15.95" customHeight="1" x14ac:dyDescent="0.25">
      <c r="A139" s="65" t="s">
        <v>68</v>
      </c>
      <c r="B139" s="66">
        <v>237.95</v>
      </c>
    </row>
    <row r="140" spans="1:2" ht="15.95" customHeight="1" x14ac:dyDescent="0.25">
      <c r="A140" s="65" t="s">
        <v>70</v>
      </c>
      <c r="B140" s="66">
        <v>12186.070000000002</v>
      </c>
    </row>
    <row r="141" spans="1:2" ht="15.95" customHeight="1" x14ac:dyDescent="0.25">
      <c r="A141" s="65" t="s">
        <v>164</v>
      </c>
      <c r="B141" s="66">
        <v>8.06</v>
      </c>
    </row>
    <row r="142" spans="1:2" ht="15.95" customHeight="1" x14ac:dyDescent="0.25">
      <c r="A142" s="65" t="s">
        <v>73</v>
      </c>
      <c r="B142" s="66">
        <v>858.6</v>
      </c>
    </row>
    <row r="143" spans="1:2" ht="15.95" customHeight="1" x14ac:dyDescent="0.25">
      <c r="A143" s="65" t="s">
        <v>74</v>
      </c>
      <c r="B143" s="66">
        <v>400</v>
      </c>
    </row>
    <row r="144" spans="1:2" ht="15.95" customHeight="1" x14ac:dyDescent="0.25">
      <c r="A144" s="65" t="s">
        <v>166</v>
      </c>
      <c r="B144" s="66">
        <v>1939.2</v>
      </c>
    </row>
    <row r="145" spans="1:2" ht="15.95" customHeight="1" x14ac:dyDescent="0.25">
      <c r="A145" s="65" t="s">
        <v>240</v>
      </c>
      <c r="B145" s="66">
        <v>309</v>
      </c>
    </row>
    <row r="146" spans="1:2" ht="15.95" customHeight="1" x14ac:dyDescent="0.25">
      <c r="A146" s="65" t="s">
        <v>165</v>
      </c>
      <c r="B146" s="66">
        <v>138.69999999999999</v>
      </c>
    </row>
    <row r="147" spans="1:2" ht="15.95" customHeight="1" x14ac:dyDescent="0.25">
      <c r="A147" s="65" t="s">
        <v>252</v>
      </c>
      <c r="B147" s="66">
        <v>57.72</v>
      </c>
    </row>
    <row r="148" spans="1:2" ht="15.95" customHeight="1" x14ac:dyDescent="0.25">
      <c r="A148" s="65" t="s">
        <v>96</v>
      </c>
      <c r="B148" s="66">
        <v>13973.19</v>
      </c>
    </row>
    <row r="149" spans="1:2" ht="15.95" customHeight="1" x14ac:dyDescent="0.25">
      <c r="A149" s="65" t="s">
        <v>241</v>
      </c>
      <c r="B149" s="66">
        <v>10.59</v>
      </c>
    </row>
    <row r="150" spans="1:2" ht="15.95" customHeight="1" x14ac:dyDescent="0.25">
      <c r="A150" s="65" t="s">
        <v>261</v>
      </c>
      <c r="B150" s="66">
        <v>175</v>
      </c>
    </row>
    <row r="151" spans="1:2" ht="15.95" customHeight="1" x14ac:dyDescent="0.25">
      <c r="A151" s="65" t="s">
        <v>242</v>
      </c>
      <c r="B151" s="66">
        <v>1258</v>
      </c>
    </row>
    <row r="152" spans="1:2" ht="15.95" customHeight="1" x14ac:dyDescent="0.25">
      <c r="A152" s="65" t="s">
        <v>167</v>
      </c>
      <c r="B152" s="66">
        <v>480.5</v>
      </c>
    </row>
    <row r="153" spans="1:2" ht="15.95" customHeight="1" x14ac:dyDescent="0.25">
      <c r="A153" s="65" t="s">
        <v>98</v>
      </c>
      <c r="B153" s="66">
        <v>1000</v>
      </c>
    </row>
    <row r="154" spans="1:2" ht="15.95" customHeight="1" x14ac:dyDescent="0.25">
      <c r="A154" s="65" t="s">
        <v>168</v>
      </c>
      <c r="B154" s="66">
        <v>9.7100000000000009</v>
      </c>
    </row>
    <row r="155" spans="1:2" ht="15.95" customHeight="1" x14ac:dyDescent="0.25">
      <c r="A155" s="65" t="s">
        <v>126</v>
      </c>
      <c r="B155" s="66">
        <v>59938.850000000006</v>
      </c>
    </row>
    <row r="156" spans="1:2" ht="15.95" customHeight="1" x14ac:dyDescent="0.25">
      <c r="A156" s="65" t="s">
        <v>76</v>
      </c>
      <c r="B156" s="66">
        <v>113.19</v>
      </c>
    </row>
    <row r="157" spans="1:2" ht="15.95" customHeight="1" x14ac:dyDescent="0.25">
      <c r="A157" s="65" t="s">
        <v>86</v>
      </c>
      <c r="B157" s="66">
        <v>1496.1200000000001</v>
      </c>
    </row>
    <row r="158" spans="1:2" ht="15.95" customHeight="1" x14ac:dyDescent="0.25">
      <c r="A158" s="65" t="s">
        <v>89</v>
      </c>
      <c r="B158" s="66">
        <v>167433.87</v>
      </c>
    </row>
    <row r="159" spans="1:2" ht="15.95" customHeight="1" x14ac:dyDescent="0.25">
      <c r="A159" s="65" t="s">
        <v>100</v>
      </c>
      <c r="B159" s="66">
        <v>58414.87</v>
      </c>
    </row>
    <row r="160" spans="1:2" ht="15.95" customHeight="1" x14ac:dyDescent="0.25">
      <c r="A160" s="65" t="s">
        <v>79</v>
      </c>
      <c r="B160" s="66">
        <v>1469606.72</v>
      </c>
    </row>
    <row r="161" spans="1:2" ht="15.95" customHeight="1" x14ac:dyDescent="0.25">
      <c r="A161" s="65" t="s">
        <v>129</v>
      </c>
      <c r="B161" s="66">
        <v>957.76</v>
      </c>
    </row>
    <row r="162" spans="1:2" ht="15.95" customHeight="1" x14ac:dyDescent="0.25">
      <c r="A162" s="65" t="s">
        <v>130</v>
      </c>
      <c r="B162" s="66">
        <v>4452</v>
      </c>
    </row>
    <row r="163" spans="1:2" ht="15.95" customHeight="1" x14ac:dyDescent="0.25">
      <c r="A163" s="65" t="s">
        <v>132</v>
      </c>
      <c r="B163" s="66">
        <v>-402.8</v>
      </c>
    </row>
    <row r="164" spans="1:2" ht="15.95" customHeight="1" x14ac:dyDescent="0.25">
      <c r="A164" s="65" t="s">
        <v>169</v>
      </c>
      <c r="B164" s="66">
        <v>2710.93</v>
      </c>
    </row>
    <row r="165" spans="1:2" ht="15.95" customHeight="1" x14ac:dyDescent="0.25">
      <c r="A165" s="65" t="s">
        <v>170</v>
      </c>
      <c r="B165" s="66">
        <v>4621.2300000000005</v>
      </c>
    </row>
    <row r="166" spans="1:2" ht="15.95" customHeight="1" x14ac:dyDescent="0.25">
      <c r="A166" s="65" t="s">
        <v>92</v>
      </c>
      <c r="B166" s="66">
        <v>11992</v>
      </c>
    </row>
    <row r="167" spans="1:2" ht="15.95" customHeight="1" x14ac:dyDescent="0.25">
      <c r="A167" s="65" t="s">
        <v>218</v>
      </c>
      <c r="B167" s="66">
        <v>701.99</v>
      </c>
    </row>
    <row r="168" spans="1:2" ht="15.95" customHeight="1" x14ac:dyDescent="0.25">
      <c r="A168" s="65" t="s">
        <v>171</v>
      </c>
      <c r="B168" s="66">
        <v>14.92</v>
      </c>
    </row>
    <row r="169" spans="1:2" ht="15.95" customHeight="1" x14ac:dyDescent="0.25">
      <c r="A169" s="65" t="s">
        <v>243</v>
      </c>
      <c r="B169" s="66">
        <v>83.18</v>
      </c>
    </row>
    <row r="170" spans="1:2" ht="15.95" customHeight="1" x14ac:dyDescent="0.25">
      <c r="A170" s="65" t="s">
        <v>172</v>
      </c>
      <c r="B170" s="66">
        <v>83.58</v>
      </c>
    </row>
    <row r="171" spans="1:2" ht="15.95" customHeight="1" x14ac:dyDescent="0.25">
      <c r="A171" s="65" t="s">
        <v>219</v>
      </c>
      <c r="B171" s="66">
        <v>38.869999999999997</v>
      </c>
    </row>
    <row r="172" spans="1:2" ht="15.95" customHeight="1" x14ac:dyDescent="0.25">
      <c r="A172" s="65" t="s">
        <v>253</v>
      </c>
      <c r="B172" s="66">
        <v>353.97</v>
      </c>
    </row>
    <row r="173" spans="1:2" ht="15.95" customHeight="1" x14ac:dyDescent="0.25">
      <c r="A173" s="65" t="s">
        <v>220</v>
      </c>
      <c r="B173" s="66">
        <v>439.91</v>
      </c>
    </row>
    <row r="174" spans="1:2" ht="15.95" customHeight="1" x14ac:dyDescent="0.25">
      <c r="A174" s="65" t="s">
        <v>80</v>
      </c>
      <c r="B174" s="66">
        <v>14</v>
      </c>
    </row>
    <row r="175" spans="1:2" ht="15.95" customHeight="1" x14ac:dyDescent="0.25">
      <c r="A175" s="65" t="s">
        <v>82</v>
      </c>
      <c r="B175" s="66">
        <v>33394.480000000003</v>
      </c>
    </row>
    <row r="176" spans="1:2" ht="15.95" customHeight="1" x14ac:dyDescent="0.25">
      <c r="A176" s="65" t="s">
        <v>84</v>
      </c>
      <c r="B176" s="66">
        <v>1686.07</v>
      </c>
    </row>
    <row r="177" spans="1:2" ht="15.95" customHeight="1" x14ac:dyDescent="0.25">
      <c r="A177" s="65" t="s">
        <v>133</v>
      </c>
      <c r="B177" s="66">
        <v>48.86</v>
      </c>
    </row>
    <row r="178" spans="1:2" ht="15.95" customHeight="1" x14ac:dyDescent="0.25">
      <c r="A178" s="65" t="s">
        <v>136</v>
      </c>
      <c r="B178" s="66">
        <v>5704.7400000000007</v>
      </c>
    </row>
    <row r="179" spans="1:2" ht="15.95" customHeight="1" x14ac:dyDescent="0.25">
      <c r="A179" s="65" t="s">
        <v>137</v>
      </c>
      <c r="B179" s="66">
        <v>47.8</v>
      </c>
    </row>
    <row r="180" spans="1:2" ht="15.95" customHeight="1" x14ac:dyDescent="0.25">
      <c r="A180" s="65" t="s">
        <v>285</v>
      </c>
      <c r="B180" s="66">
        <v>1718.24</v>
      </c>
    </row>
    <row r="181" spans="1:2" ht="15.95" customHeight="1" x14ac:dyDescent="0.25">
      <c r="A181" s="65" t="s">
        <v>204</v>
      </c>
      <c r="B181" s="66">
        <v>420.91</v>
      </c>
    </row>
    <row r="182" spans="1:2" ht="15.95" customHeight="1" x14ac:dyDescent="0.25">
      <c r="A182" s="65" t="s">
        <v>141</v>
      </c>
      <c r="B182" s="66">
        <v>113.98</v>
      </c>
    </row>
    <row r="183" spans="1:2" ht="15.95" customHeight="1" x14ac:dyDescent="0.25">
      <c r="A183" s="65" t="s">
        <v>221</v>
      </c>
      <c r="B183" s="66">
        <v>97.13</v>
      </c>
    </row>
    <row r="184" spans="1:2" ht="15.95" customHeight="1" x14ac:dyDescent="0.25">
      <c r="A184" s="65" t="s">
        <v>173</v>
      </c>
      <c r="B184" s="66">
        <v>16.940000000000001</v>
      </c>
    </row>
    <row r="185" spans="1:2" ht="15.95" customHeight="1" x14ac:dyDescent="0.25">
      <c r="A185" s="65" t="s">
        <v>174</v>
      </c>
      <c r="B185" s="66">
        <v>1246.8499999999999</v>
      </c>
    </row>
    <row r="186" spans="1:2" ht="15.95" customHeight="1" x14ac:dyDescent="0.25">
      <c r="A186" s="65" t="s">
        <v>142</v>
      </c>
      <c r="B186" s="66">
        <v>2874.94</v>
      </c>
    </row>
    <row r="187" spans="1:2" ht="15.95" customHeight="1" x14ac:dyDescent="0.25">
      <c r="A187" s="65" t="s">
        <v>143</v>
      </c>
      <c r="B187" s="66">
        <v>1642.5</v>
      </c>
    </row>
    <row r="188" spans="1:2" ht="15.95" customHeight="1" x14ac:dyDescent="0.25">
      <c r="A188" s="65" t="s">
        <v>140</v>
      </c>
      <c r="B188" s="66">
        <v>129.38</v>
      </c>
    </row>
    <row r="189" spans="1:2" ht="15.95" customHeight="1" x14ac:dyDescent="0.25">
      <c r="A189" s="65" t="s">
        <v>254</v>
      </c>
      <c r="B189" s="66">
        <v>65000</v>
      </c>
    </row>
    <row r="190" spans="1:2" ht="15.95" customHeight="1" x14ac:dyDescent="0.25">
      <c r="A190" s="67" t="s">
        <v>87</v>
      </c>
      <c r="B190" s="68">
        <v>137788.22999999998</v>
      </c>
    </row>
    <row r="192" spans="1:2" ht="15.95" customHeight="1" x14ac:dyDescent="0.25">
      <c r="B192" s="73">
        <f>SUM(B2:B190)</f>
        <v>3872663.1000000015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BAD02-A424-4600-A1A4-B62F1EB67CA2}">
  <dimension ref="A1:B75"/>
  <sheetViews>
    <sheetView workbookViewId="0"/>
  </sheetViews>
  <sheetFormatPr defaultRowHeight="15" x14ac:dyDescent="0.25"/>
  <cols>
    <col min="1" max="1" width="35.85546875" bestFit="1" customWidth="1"/>
    <col min="2" max="2" width="14.7109375" style="15" bestFit="1" customWidth="1"/>
    <col min="6" max="11" width="10.5703125" customWidth="1"/>
  </cols>
  <sheetData>
    <row r="1" spans="1:2" ht="18.75" x14ac:dyDescent="0.3">
      <c r="A1" s="61" t="s">
        <v>265</v>
      </c>
      <c r="B1" s="62" t="s">
        <v>266</v>
      </c>
    </row>
    <row r="2" spans="1:2" x14ac:dyDescent="0.25">
      <c r="A2" s="63" t="s">
        <v>232</v>
      </c>
      <c r="B2" s="64">
        <v>285.31</v>
      </c>
    </row>
    <row r="3" spans="1:2" x14ac:dyDescent="0.25">
      <c r="A3" s="65" t="s">
        <v>93</v>
      </c>
      <c r="B3" s="66">
        <v>1646.85</v>
      </c>
    </row>
    <row r="4" spans="1:2" x14ac:dyDescent="0.25">
      <c r="A4" s="65" t="s">
        <v>175</v>
      </c>
      <c r="B4" s="66">
        <v>1074</v>
      </c>
    </row>
    <row r="5" spans="1:2" x14ac:dyDescent="0.25">
      <c r="A5" s="65" t="s">
        <v>37</v>
      </c>
      <c r="B5" s="66">
        <v>32057.05</v>
      </c>
    </row>
    <row r="6" spans="1:2" x14ac:dyDescent="0.25">
      <c r="A6" s="65" t="s">
        <v>210</v>
      </c>
      <c r="B6" s="66">
        <v>20</v>
      </c>
    </row>
    <row r="7" spans="1:2" x14ac:dyDescent="0.25">
      <c r="A7" s="65" t="s">
        <v>233</v>
      </c>
      <c r="B7" s="66">
        <v>58.08</v>
      </c>
    </row>
    <row r="8" spans="1:2" x14ac:dyDescent="0.25">
      <c r="A8" s="65" t="s">
        <v>234</v>
      </c>
      <c r="B8" s="66">
        <v>50</v>
      </c>
    </row>
    <row r="9" spans="1:2" x14ac:dyDescent="0.25">
      <c r="A9" s="65" t="s">
        <v>116</v>
      </c>
      <c r="B9" s="66">
        <v>177.78</v>
      </c>
    </row>
    <row r="10" spans="1:2" x14ac:dyDescent="0.25">
      <c r="A10" s="65" t="s">
        <v>47</v>
      </c>
      <c r="B10" s="66">
        <v>158310.76</v>
      </c>
    </row>
    <row r="11" spans="1:2" x14ac:dyDescent="0.25">
      <c r="A11" s="65" t="s">
        <v>118</v>
      </c>
      <c r="B11" s="66">
        <v>78.489999999999995</v>
      </c>
    </row>
    <row r="12" spans="1:2" x14ac:dyDescent="0.25">
      <c r="A12" s="65" t="s">
        <v>102</v>
      </c>
      <c r="B12" s="66">
        <v>804</v>
      </c>
    </row>
    <row r="13" spans="1:2" x14ac:dyDescent="0.25">
      <c r="A13" s="65" t="s">
        <v>149</v>
      </c>
      <c r="B13" s="66">
        <v>1940.1</v>
      </c>
    </row>
    <row r="14" spans="1:2" x14ac:dyDescent="0.25">
      <c r="A14" s="65" t="s">
        <v>211</v>
      </c>
      <c r="B14" s="66">
        <v>111.93</v>
      </c>
    </row>
    <row r="15" spans="1:2" x14ac:dyDescent="0.25">
      <c r="A15" s="65" t="s">
        <v>236</v>
      </c>
      <c r="B15" s="66">
        <v>1810.57</v>
      </c>
    </row>
    <row r="16" spans="1:2" x14ac:dyDescent="0.25">
      <c r="A16" s="65" t="s">
        <v>120</v>
      </c>
      <c r="B16" s="66">
        <v>438</v>
      </c>
    </row>
    <row r="17" spans="1:2" x14ac:dyDescent="0.25">
      <c r="A17" s="65" t="s">
        <v>148</v>
      </c>
      <c r="B17" s="66">
        <v>37.1</v>
      </c>
    </row>
    <row r="18" spans="1:2" x14ac:dyDescent="0.25">
      <c r="A18" s="65" t="s">
        <v>101</v>
      </c>
      <c r="B18" s="66">
        <v>2500</v>
      </c>
    </row>
    <row r="19" spans="1:2" x14ac:dyDescent="0.25">
      <c r="A19" s="65" t="s">
        <v>152</v>
      </c>
      <c r="B19" s="66">
        <v>1219</v>
      </c>
    </row>
    <row r="20" spans="1:2" x14ac:dyDescent="0.25">
      <c r="A20" s="65" t="s">
        <v>105</v>
      </c>
      <c r="B20" s="66">
        <v>33.92</v>
      </c>
    </row>
    <row r="21" spans="1:2" x14ac:dyDescent="0.25">
      <c r="A21" s="65" t="s">
        <v>125</v>
      </c>
      <c r="B21" s="66">
        <v>520.59</v>
      </c>
    </row>
    <row r="22" spans="1:2" x14ac:dyDescent="0.25">
      <c r="A22" s="65" t="s">
        <v>250</v>
      </c>
      <c r="B22" s="66">
        <v>893.25</v>
      </c>
    </row>
    <row r="23" spans="1:2" x14ac:dyDescent="0.25">
      <c r="A23" s="65" t="s">
        <v>58</v>
      </c>
      <c r="B23" s="66">
        <v>300</v>
      </c>
    </row>
    <row r="24" spans="1:2" x14ac:dyDescent="0.25">
      <c r="A24" s="65" t="s">
        <v>155</v>
      </c>
      <c r="B24" s="66">
        <v>102.32</v>
      </c>
    </row>
    <row r="25" spans="1:2" x14ac:dyDescent="0.25">
      <c r="A25" s="65" t="s">
        <v>213</v>
      </c>
      <c r="B25" s="66">
        <v>4413.5</v>
      </c>
    </row>
    <row r="26" spans="1:2" x14ac:dyDescent="0.25">
      <c r="A26" s="65" t="s">
        <v>49</v>
      </c>
      <c r="B26" s="66">
        <v>10531.33</v>
      </c>
    </row>
    <row r="27" spans="1:2" x14ac:dyDescent="0.25">
      <c r="A27" s="65" t="s">
        <v>60</v>
      </c>
      <c r="B27" s="66">
        <v>1937.3799999999999</v>
      </c>
    </row>
    <row r="28" spans="1:2" x14ac:dyDescent="0.25">
      <c r="A28" s="65" t="s">
        <v>111</v>
      </c>
      <c r="B28" s="66">
        <v>131.18</v>
      </c>
    </row>
    <row r="29" spans="1:2" x14ac:dyDescent="0.25">
      <c r="A29" s="65" t="s">
        <v>52</v>
      </c>
      <c r="B29" s="66">
        <v>66613.499999999985</v>
      </c>
    </row>
    <row r="30" spans="1:2" x14ac:dyDescent="0.25">
      <c r="A30" s="65" t="s">
        <v>222</v>
      </c>
      <c r="B30" s="66">
        <v>83.94</v>
      </c>
    </row>
    <row r="31" spans="1:2" x14ac:dyDescent="0.25">
      <c r="A31" s="65" t="s">
        <v>135</v>
      </c>
      <c r="B31" s="66">
        <v>6325.82</v>
      </c>
    </row>
    <row r="32" spans="1:2" x14ac:dyDescent="0.25">
      <c r="A32" s="65" t="s">
        <v>256</v>
      </c>
      <c r="B32" s="66">
        <v>70.569999999999993</v>
      </c>
    </row>
    <row r="33" spans="1:2" x14ac:dyDescent="0.25">
      <c r="A33" s="65" t="s">
        <v>257</v>
      </c>
      <c r="B33" s="66">
        <v>63.55</v>
      </c>
    </row>
    <row r="34" spans="1:2" x14ac:dyDescent="0.25">
      <c r="A34" s="65" t="s">
        <v>67</v>
      </c>
      <c r="B34" s="66">
        <v>636</v>
      </c>
    </row>
    <row r="35" spans="1:2" x14ac:dyDescent="0.25">
      <c r="A35" s="65" t="s">
        <v>259</v>
      </c>
      <c r="B35" s="66">
        <v>89.61</v>
      </c>
    </row>
    <row r="36" spans="1:2" x14ac:dyDescent="0.25">
      <c r="A36" s="65" t="s">
        <v>238</v>
      </c>
      <c r="B36" s="66">
        <v>438.84</v>
      </c>
    </row>
    <row r="37" spans="1:2" x14ac:dyDescent="0.25">
      <c r="A37" s="65" t="s">
        <v>176</v>
      </c>
      <c r="B37" s="66">
        <v>253.38</v>
      </c>
    </row>
    <row r="38" spans="1:2" x14ac:dyDescent="0.25">
      <c r="A38" s="65" t="s">
        <v>77</v>
      </c>
      <c r="B38" s="66">
        <v>214.7</v>
      </c>
    </row>
    <row r="39" spans="1:2" x14ac:dyDescent="0.25">
      <c r="A39" s="65" t="s">
        <v>124</v>
      </c>
      <c r="B39" s="66">
        <v>1316.52</v>
      </c>
    </row>
    <row r="40" spans="1:2" x14ac:dyDescent="0.25">
      <c r="A40" s="65" t="s">
        <v>62</v>
      </c>
      <c r="B40" s="66">
        <v>10545.19</v>
      </c>
    </row>
    <row r="41" spans="1:2" x14ac:dyDescent="0.25">
      <c r="A41" s="65" t="s">
        <v>81</v>
      </c>
      <c r="B41" s="66">
        <v>2582.75</v>
      </c>
    </row>
    <row r="42" spans="1:2" x14ac:dyDescent="0.25">
      <c r="A42" s="65" t="s">
        <v>117</v>
      </c>
      <c r="B42" s="66">
        <v>69</v>
      </c>
    </row>
    <row r="43" spans="1:2" x14ac:dyDescent="0.25">
      <c r="A43" s="65" t="s">
        <v>127</v>
      </c>
      <c r="B43" s="66">
        <v>16.690000000000001</v>
      </c>
    </row>
    <row r="44" spans="1:2" x14ac:dyDescent="0.25">
      <c r="A44" s="65" t="s">
        <v>217</v>
      </c>
      <c r="B44" s="66">
        <v>749.31999999999994</v>
      </c>
    </row>
    <row r="45" spans="1:2" x14ac:dyDescent="0.25">
      <c r="A45" s="65" t="s">
        <v>159</v>
      </c>
      <c r="B45" s="66">
        <v>60</v>
      </c>
    </row>
    <row r="46" spans="1:2" x14ac:dyDescent="0.25">
      <c r="A46" s="65" t="s">
        <v>85</v>
      </c>
      <c r="B46" s="66">
        <v>256.17</v>
      </c>
    </row>
    <row r="47" spans="1:2" x14ac:dyDescent="0.25">
      <c r="A47" s="65" t="s">
        <v>78</v>
      </c>
      <c r="B47" s="66">
        <v>146093.37999999998</v>
      </c>
    </row>
    <row r="48" spans="1:2" x14ac:dyDescent="0.25">
      <c r="A48" s="65" t="s">
        <v>88</v>
      </c>
      <c r="B48" s="66">
        <v>108633.44999999998</v>
      </c>
    </row>
    <row r="49" spans="1:2" x14ac:dyDescent="0.25">
      <c r="A49" s="65" t="s">
        <v>131</v>
      </c>
      <c r="B49" s="66">
        <v>266.95</v>
      </c>
    </row>
    <row r="50" spans="1:2" x14ac:dyDescent="0.25">
      <c r="A50" s="65" t="s">
        <v>63</v>
      </c>
      <c r="B50" s="66">
        <v>124445.95999999999</v>
      </c>
    </row>
    <row r="51" spans="1:2" x14ac:dyDescent="0.25">
      <c r="A51" s="65" t="s">
        <v>162</v>
      </c>
      <c r="B51" s="66">
        <v>7026.16</v>
      </c>
    </row>
    <row r="52" spans="1:2" x14ac:dyDescent="0.25">
      <c r="A52" s="65" t="s">
        <v>161</v>
      </c>
      <c r="B52" s="66">
        <v>82.47</v>
      </c>
    </row>
    <row r="53" spans="1:2" x14ac:dyDescent="0.25">
      <c r="A53" s="65" t="s">
        <v>65</v>
      </c>
      <c r="B53" s="66">
        <v>94709.86</v>
      </c>
    </row>
    <row r="54" spans="1:2" x14ac:dyDescent="0.25">
      <c r="A54" s="65" t="s">
        <v>70</v>
      </c>
      <c r="B54" s="66">
        <v>12186.07</v>
      </c>
    </row>
    <row r="55" spans="1:2" x14ac:dyDescent="0.25">
      <c r="A55" s="65" t="s">
        <v>165</v>
      </c>
      <c r="B55" s="66">
        <v>23.16</v>
      </c>
    </row>
    <row r="56" spans="1:2" x14ac:dyDescent="0.25">
      <c r="A56" s="65" t="s">
        <v>168</v>
      </c>
      <c r="B56" s="66">
        <v>9.7100000000000009</v>
      </c>
    </row>
    <row r="57" spans="1:2" x14ac:dyDescent="0.25">
      <c r="A57" s="65" t="s">
        <v>76</v>
      </c>
      <c r="B57" s="66">
        <v>113.19</v>
      </c>
    </row>
    <row r="58" spans="1:2" x14ac:dyDescent="0.25">
      <c r="A58" s="65" t="s">
        <v>89</v>
      </c>
      <c r="B58" s="66">
        <v>149008.58000000002</v>
      </c>
    </row>
    <row r="59" spans="1:2" x14ac:dyDescent="0.25">
      <c r="A59" s="65" t="s">
        <v>100</v>
      </c>
      <c r="B59" s="66">
        <v>53360.659999999996</v>
      </c>
    </row>
    <row r="60" spans="1:2" x14ac:dyDescent="0.25">
      <c r="A60" s="65" t="s">
        <v>79</v>
      </c>
      <c r="B60" s="66">
        <v>1366938.08</v>
      </c>
    </row>
    <row r="61" spans="1:2" x14ac:dyDescent="0.25">
      <c r="A61" s="65" t="s">
        <v>129</v>
      </c>
      <c r="B61" s="66">
        <v>24.41</v>
      </c>
    </row>
    <row r="62" spans="1:2" x14ac:dyDescent="0.25">
      <c r="A62" s="65" t="s">
        <v>130</v>
      </c>
      <c r="B62" s="66">
        <v>4308</v>
      </c>
    </row>
    <row r="63" spans="1:2" x14ac:dyDescent="0.25">
      <c r="A63" s="65" t="s">
        <v>92</v>
      </c>
      <c r="B63" s="66">
        <v>11992</v>
      </c>
    </row>
    <row r="64" spans="1:2" x14ac:dyDescent="0.25">
      <c r="A64" s="65" t="s">
        <v>172</v>
      </c>
      <c r="B64" s="66">
        <v>401.19</v>
      </c>
    </row>
    <row r="65" spans="1:2" x14ac:dyDescent="0.25">
      <c r="A65" s="65" t="s">
        <v>219</v>
      </c>
      <c r="B65" s="66">
        <v>38.869999999999997</v>
      </c>
    </row>
    <row r="66" spans="1:2" x14ac:dyDescent="0.25">
      <c r="A66" s="65" t="s">
        <v>223</v>
      </c>
      <c r="B66" s="66">
        <v>439.91</v>
      </c>
    </row>
    <row r="67" spans="1:2" x14ac:dyDescent="0.25">
      <c r="A67" s="65" t="s">
        <v>82</v>
      </c>
      <c r="B67" s="66">
        <v>33394.480000000003</v>
      </c>
    </row>
    <row r="68" spans="1:2" x14ac:dyDescent="0.25">
      <c r="A68" s="65" t="s">
        <v>136</v>
      </c>
      <c r="B68" s="66">
        <v>5704.7400000000007</v>
      </c>
    </row>
    <row r="69" spans="1:2" x14ac:dyDescent="0.25">
      <c r="A69" s="65" t="s">
        <v>139</v>
      </c>
      <c r="B69" s="66">
        <v>357.59</v>
      </c>
    </row>
    <row r="70" spans="1:2" x14ac:dyDescent="0.25">
      <c r="A70" s="65" t="s">
        <v>221</v>
      </c>
      <c r="B70" s="66">
        <v>97.13</v>
      </c>
    </row>
    <row r="71" spans="1:2" x14ac:dyDescent="0.25">
      <c r="A71" s="65" t="s">
        <v>173</v>
      </c>
      <c r="B71" s="66">
        <v>16.940000000000001</v>
      </c>
    </row>
    <row r="72" spans="1:2" x14ac:dyDescent="0.25">
      <c r="A72" s="65" t="s">
        <v>286</v>
      </c>
      <c r="B72" s="66">
        <v>1234.9100000000001</v>
      </c>
    </row>
    <row r="73" spans="1:2" x14ac:dyDescent="0.25">
      <c r="A73" s="67" t="s">
        <v>87</v>
      </c>
      <c r="B73" s="68">
        <v>136959.84</v>
      </c>
    </row>
    <row r="74" spans="1:2" x14ac:dyDescent="0.25">
      <c r="A74" s="81"/>
      <c r="B74" s="60"/>
    </row>
    <row r="75" spans="1:2" ht="15.75" x14ac:dyDescent="0.25">
      <c r="A75" s="81"/>
      <c r="B75" s="73">
        <f>SUM(B2:B73)</f>
        <v>2569735.73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020F-3F79-4B20-BDFB-DEFB0AB20C2B}">
  <dimension ref="A1:R70"/>
  <sheetViews>
    <sheetView workbookViewId="0">
      <selection activeCell="A69" sqref="A69"/>
    </sheetView>
  </sheetViews>
  <sheetFormatPr defaultColWidth="8.7109375" defaultRowHeight="15" x14ac:dyDescent="0.25"/>
  <cols>
    <col min="1" max="1" width="39.42578125" style="81" bestFit="1" customWidth="1"/>
    <col min="2" max="2" width="15" style="60" bestFit="1" customWidth="1"/>
    <col min="3" max="3" width="11.85546875" style="44" bestFit="1" customWidth="1"/>
    <col min="4" max="5" width="8.7109375" style="44"/>
    <col min="6" max="6" width="31" style="44" bestFit="1" customWidth="1"/>
    <col min="7" max="7" width="8.7109375" style="44"/>
    <col min="8" max="8" width="13.140625" style="44" bestFit="1" customWidth="1"/>
    <col min="9" max="10" width="8.7109375" style="44"/>
    <col min="11" max="11" width="30.28515625" style="44" bestFit="1" customWidth="1"/>
    <col min="12" max="12" width="8.7109375" style="44"/>
    <col min="13" max="13" width="13.42578125" style="44" bestFit="1" customWidth="1"/>
    <col min="14" max="16384" width="8.7109375" style="44"/>
  </cols>
  <sheetData>
    <row r="1" spans="1:18" ht="18.75" x14ac:dyDescent="0.3">
      <c r="A1" s="61" t="s">
        <v>265</v>
      </c>
      <c r="B1" s="62" t="s">
        <v>266</v>
      </c>
    </row>
    <row r="2" spans="1:18" x14ac:dyDescent="0.25">
      <c r="A2" s="63" t="s">
        <v>232</v>
      </c>
      <c r="B2" s="64">
        <v>285.31</v>
      </c>
    </row>
    <row r="3" spans="1:18" ht="15.75" x14ac:dyDescent="0.25">
      <c r="A3" s="65" t="s">
        <v>93</v>
      </c>
      <c r="B3" s="66">
        <v>1646.85</v>
      </c>
      <c r="C3" s="43"/>
      <c r="F3" s="41"/>
      <c r="G3" s="42"/>
      <c r="H3" s="43"/>
      <c r="K3" s="45"/>
      <c r="L3" s="46"/>
      <c r="M3" s="47"/>
      <c r="P3" s="41"/>
      <c r="Q3" s="42"/>
      <c r="R3" s="43"/>
    </row>
    <row r="4" spans="1:18" ht="15.75" x14ac:dyDescent="0.25">
      <c r="A4" s="65" t="s">
        <v>175</v>
      </c>
      <c r="B4" s="66">
        <v>1074</v>
      </c>
      <c r="C4" s="43"/>
      <c r="F4" s="41"/>
      <c r="G4" s="42"/>
      <c r="H4" s="43"/>
      <c r="K4" s="45"/>
      <c r="L4" s="46"/>
      <c r="M4" s="47"/>
      <c r="P4" s="41"/>
      <c r="Q4" s="42"/>
      <c r="R4" s="43"/>
    </row>
    <row r="5" spans="1:18" ht="15.75" x14ac:dyDescent="0.25">
      <c r="A5" s="65" t="s">
        <v>224</v>
      </c>
      <c r="B5" s="66">
        <v>20</v>
      </c>
      <c r="C5" s="43"/>
      <c r="F5" s="41"/>
      <c r="H5" s="43"/>
      <c r="K5" s="45"/>
      <c r="L5" s="46"/>
      <c r="M5" s="47"/>
      <c r="P5" s="41"/>
      <c r="Q5" s="42"/>
      <c r="R5" s="43"/>
    </row>
    <row r="6" spans="1:18" ht="15.75" x14ac:dyDescent="0.25">
      <c r="A6" s="65" t="s">
        <v>233</v>
      </c>
      <c r="B6" s="66">
        <v>58.08</v>
      </c>
      <c r="C6" s="43"/>
      <c r="F6" s="41"/>
      <c r="H6" s="43"/>
      <c r="K6" s="45"/>
      <c r="L6" s="46"/>
      <c r="M6" s="47"/>
      <c r="P6" s="41"/>
      <c r="Q6" s="42"/>
      <c r="R6" s="43"/>
    </row>
    <row r="7" spans="1:18" ht="15.75" x14ac:dyDescent="0.25">
      <c r="A7" s="65" t="s">
        <v>234</v>
      </c>
      <c r="B7" s="66">
        <v>50</v>
      </c>
      <c r="C7" s="55"/>
      <c r="F7" s="41"/>
      <c r="H7" s="43"/>
      <c r="K7" s="45"/>
      <c r="L7" s="46"/>
      <c r="M7" s="47"/>
      <c r="P7" s="54"/>
      <c r="R7" s="43"/>
    </row>
    <row r="8" spans="1:18" ht="15.75" x14ac:dyDescent="0.25">
      <c r="A8" s="65" t="s">
        <v>116</v>
      </c>
      <c r="B8" s="66">
        <v>177.78</v>
      </c>
      <c r="C8" s="43"/>
      <c r="F8" s="41"/>
      <c r="H8" s="43"/>
      <c r="K8" s="45"/>
      <c r="L8" s="46"/>
      <c r="M8" s="47"/>
      <c r="P8" s="54"/>
      <c r="R8" s="43"/>
    </row>
    <row r="9" spans="1:18" ht="15.75" x14ac:dyDescent="0.25">
      <c r="A9" s="65" t="s">
        <v>47</v>
      </c>
      <c r="B9" s="66">
        <v>158310.76</v>
      </c>
      <c r="C9" s="43"/>
      <c r="F9" s="41"/>
      <c r="H9" s="43"/>
      <c r="K9" s="45"/>
      <c r="L9" s="53"/>
      <c r="M9" s="47"/>
      <c r="P9" s="54"/>
      <c r="R9" s="43"/>
    </row>
    <row r="10" spans="1:18" ht="15.75" x14ac:dyDescent="0.25">
      <c r="A10" s="65" t="s">
        <v>118</v>
      </c>
      <c r="B10" s="66">
        <v>78.489999999999995</v>
      </c>
      <c r="C10" s="43"/>
      <c r="F10" s="41"/>
      <c r="H10" s="43"/>
      <c r="K10" s="45"/>
      <c r="L10" s="53"/>
      <c r="M10" s="47"/>
      <c r="P10" s="54"/>
      <c r="R10" s="43"/>
    </row>
    <row r="11" spans="1:18" ht="15.75" x14ac:dyDescent="0.25">
      <c r="A11" s="65" t="s">
        <v>102</v>
      </c>
      <c r="B11" s="66">
        <v>804</v>
      </c>
      <c r="C11" s="43"/>
      <c r="F11" s="41"/>
      <c r="H11" s="43"/>
      <c r="K11" s="45"/>
      <c r="L11" s="53"/>
      <c r="M11" s="47"/>
      <c r="P11" s="54"/>
      <c r="R11" s="43"/>
    </row>
    <row r="12" spans="1:18" ht="15.75" x14ac:dyDescent="0.25">
      <c r="A12" s="65" t="s">
        <v>149</v>
      </c>
      <c r="B12" s="66">
        <v>1940.1</v>
      </c>
      <c r="C12" s="43"/>
      <c r="F12" s="41"/>
      <c r="H12" s="43"/>
      <c r="P12" s="54"/>
      <c r="R12" s="43"/>
    </row>
    <row r="13" spans="1:18" ht="15.75" x14ac:dyDescent="0.25">
      <c r="A13" s="65" t="s">
        <v>211</v>
      </c>
      <c r="B13" s="66">
        <v>111.93</v>
      </c>
      <c r="F13" s="41"/>
      <c r="H13" s="43"/>
      <c r="K13" s="45"/>
      <c r="P13" s="54"/>
      <c r="R13" s="43"/>
    </row>
    <row r="14" spans="1:18" ht="15.75" x14ac:dyDescent="0.25">
      <c r="A14" s="65" t="s">
        <v>236</v>
      </c>
      <c r="B14" s="66">
        <v>1810.57</v>
      </c>
      <c r="F14" s="41"/>
      <c r="H14" s="43"/>
      <c r="K14" s="41"/>
      <c r="L14" s="42"/>
      <c r="M14" s="43"/>
      <c r="P14" s="54"/>
      <c r="R14" s="43"/>
    </row>
    <row r="15" spans="1:18" ht="15.75" x14ac:dyDescent="0.25">
      <c r="A15" s="65" t="s">
        <v>120</v>
      </c>
      <c r="B15" s="66">
        <v>438</v>
      </c>
      <c r="C15" s="51"/>
      <c r="F15" s="41"/>
      <c r="H15" s="43"/>
      <c r="K15" s="41"/>
      <c r="L15" s="42"/>
      <c r="M15" s="43"/>
      <c r="P15" s="54"/>
      <c r="R15" s="43"/>
    </row>
    <row r="16" spans="1:18" ht="15.75" x14ac:dyDescent="0.25">
      <c r="A16" s="65" t="s">
        <v>148</v>
      </c>
      <c r="B16" s="66">
        <v>37.1</v>
      </c>
      <c r="C16" s="51"/>
      <c r="K16" s="41"/>
      <c r="L16" s="42"/>
      <c r="M16" s="43"/>
      <c r="P16" s="54"/>
      <c r="R16" s="43"/>
    </row>
    <row r="17" spans="1:18" ht="15.75" x14ac:dyDescent="0.25">
      <c r="A17" s="65" t="s">
        <v>101</v>
      </c>
      <c r="B17" s="66">
        <v>2500</v>
      </c>
      <c r="C17" s="51"/>
      <c r="F17" s="41"/>
      <c r="K17" s="54"/>
      <c r="L17" s="54"/>
      <c r="M17" s="43"/>
      <c r="P17" s="54"/>
      <c r="R17" s="43"/>
    </row>
    <row r="18" spans="1:18" ht="15.75" x14ac:dyDescent="0.25">
      <c r="A18" s="65" t="s">
        <v>152</v>
      </c>
      <c r="B18" s="66">
        <v>1219</v>
      </c>
      <c r="C18" s="55"/>
      <c r="F18" s="75"/>
      <c r="G18" s="56"/>
      <c r="H18" s="57"/>
      <c r="K18" s="54"/>
      <c r="L18" s="54"/>
      <c r="M18" s="43"/>
      <c r="P18" s="54"/>
      <c r="R18" s="43"/>
    </row>
    <row r="19" spans="1:18" ht="15.75" x14ac:dyDescent="0.25">
      <c r="A19" s="65" t="s">
        <v>105</v>
      </c>
      <c r="B19" s="66">
        <v>33.92</v>
      </c>
      <c r="C19" s="51"/>
      <c r="F19" s="75"/>
      <c r="G19" s="56"/>
      <c r="H19" s="57"/>
      <c r="K19" s="54"/>
      <c r="L19" s="54"/>
      <c r="M19" s="43"/>
    </row>
    <row r="20" spans="1:18" ht="15.75" x14ac:dyDescent="0.25">
      <c r="A20" s="65" t="s">
        <v>125</v>
      </c>
      <c r="B20" s="66">
        <v>520.59</v>
      </c>
      <c r="C20" s="55"/>
      <c r="F20" s="58"/>
      <c r="G20" s="58"/>
      <c r="H20" s="57"/>
      <c r="K20" s="54"/>
      <c r="L20" s="54"/>
      <c r="M20" s="43"/>
      <c r="P20" s="41"/>
      <c r="Q20" s="42"/>
      <c r="R20" s="43"/>
    </row>
    <row r="21" spans="1:18" ht="15.75" x14ac:dyDescent="0.25">
      <c r="A21" s="65" t="s">
        <v>250</v>
      </c>
      <c r="B21" s="66">
        <v>893.25</v>
      </c>
      <c r="C21" s="55"/>
      <c r="F21" s="58"/>
      <c r="G21" s="58"/>
      <c r="H21" s="57"/>
      <c r="K21" s="54"/>
      <c r="L21" s="54"/>
      <c r="M21" s="43"/>
      <c r="P21" s="54"/>
      <c r="R21" s="43"/>
    </row>
    <row r="22" spans="1:18" ht="15.75" x14ac:dyDescent="0.25">
      <c r="A22" s="65" t="s">
        <v>58</v>
      </c>
      <c r="B22" s="66">
        <v>300</v>
      </c>
      <c r="C22" s="55"/>
      <c r="F22" s="58"/>
      <c r="G22" s="58"/>
      <c r="H22" s="57"/>
      <c r="K22" s="54"/>
      <c r="L22" s="54"/>
      <c r="M22" s="43"/>
      <c r="P22" s="54"/>
      <c r="R22" s="43"/>
    </row>
    <row r="23" spans="1:18" ht="15.75" x14ac:dyDescent="0.25">
      <c r="A23" s="65" t="s">
        <v>155</v>
      </c>
      <c r="B23" s="66">
        <v>102.32</v>
      </c>
      <c r="C23" s="55"/>
      <c r="F23" s="58"/>
      <c r="G23" s="58"/>
      <c r="H23" s="57"/>
      <c r="K23" s="54"/>
      <c r="L23" s="54"/>
      <c r="M23" s="43"/>
      <c r="P23" s="54"/>
      <c r="R23" s="43"/>
    </row>
    <row r="24" spans="1:18" ht="15.75" x14ac:dyDescent="0.25">
      <c r="A24" s="65" t="s">
        <v>213</v>
      </c>
      <c r="B24" s="66">
        <v>4413.5</v>
      </c>
      <c r="C24" s="55"/>
      <c r="F24" s="75"/>
      <c r="G24" s="42"/>
      <c r="H24" s="43"/>
      <c r="K24" s="48"/>
      <c r="L24" s="54"/>
      <c r="M24" s="52"/>
      <c r="P24" s="30"/>
    </row>
    <row r="25" spans="1:18" ht="15.75" x14ac:dyDescent="0.25">
      <c r="A25" s="65" t="s">
        <v>49</v>
      </c>
      <c r="B25" s="66">
        <v>10531.33</v>
      </c>
      <c r="C25" s="27"/>
      <c r="F25" s="75"/>
      <c r="G25" s="42"/>
      <c r="H25" s="43"/>
      <c r="K25" s="48"/>
      <c r="L25" s="54"/>
      <c r="M25" s="52"/>
      <c r="P25" s="41"/>
      <c r="Q25" s="42"/>
      <c r="R25" s="43"/>
    </row>
    <row r="26" spans="1:18" ht="15.75" x14ac:dyDescent="0.25">
      <c r="A26" s="65" t="s">
        <v>60</v>
      </c>
      <c r="B26" s="66">
        <v>1937.3799999999999</v>
      </c>
      <c r="F26" s="58"/>
      <c r="H26" s="43"/>
      <c r="K26" s="41"/>
      <c r="L26" s="54"/>
      <c r="M26" s="52"/>
      <c r="P26" s="41"/>
      <c r="Q26" s="42"/>
      <c r="R26" s="43"/>
    </row>
    <row r="27" spans="1:18" ht="15.75" x14ac:dyDescent="0.25">
      <c r="A27" s="65" t="s">
        <v>111</v>
      </c>
      <c r="B27" s="66">
        <v>131.18</v>
      </c>
      <c r="F27" s="58"/>
      <c r="H27" s="43"/>
      <c r="K27" s="41"/>
      <c r="L27" s="54"/>
      <c r="M27" s="52"/>
      <c r="P27" s="54"/>
      <c r="R27" s="43"/>
    </row>
    <row r="28" spans="1:18" ht="15.75" x14ac:dyDescent="0.25">
      <c r="A28" s="65" t="s">
        <v>52</v>
      </c>
      <c r="B28" s="66">
        <v>66613.499999999985</v>
      </c>
      <c r="C28" s="51"/>
      <c r="F28" s="58"/>
      <c r="H28" s="43"/>
      <c r="K28" s="41"/>
      <c r="L28" s="54"/>
      <c r="M28" s="52"/>
      <c r="P28" s="54"/>
      <c r="R28" s="43"/>
    </row>
    <row r="29" spans="1:18" ht="15.75" x14ac:dyDescent="0.25">
      <c r="A29" s="65" t="s">
        <v>222</v>
      </c>
      <c r="B29" s="66">
        <v>83.94</v>
      </c>
      <c r="C29" s="51"/>
      <c r="F29" s="58"/>
      <c r="H29" s="43"/>
      <c r="K29" s="41"/>
      <c r="L29" s="54"/>
      <c r="M29" s="52"/>
      <c r="P29" s="54"/>
      <c r="R29" s="43"/>
    </row>
    <row r="30" spans="1:18" ht="15.75" x14ac:dyDescent="0.25">
      <c r="A30" s="65" t="s">
        <v>64</v>
      </c>
      <c r="B30" s="66">
        <v>6325.82</v>
      </c>
      <c r="C30" s="51"/>
      <c r="F30" s="58"/>
      <c r="H30" s="43"/>
      <c r="K30" s="41"/>
      <c r="L30" s="54"/>
      <c r="M30" s="52"/>
      <c r="P30" s="54"/>
      <c r="R30" s="43"/>
    </row>
    <row r="31" spans="1:18" ht="15.75" x14ac:dyDescent="0.25">
      <c r="A31" s="65" t="s">
        <v>256</v>
      </c>
      <c r="B31" s="66">
        <v>70.569999999999993</v>
      </c>
      <c r="C31" s="55"/>
      <c r="F31" s="58"/>
      <c r="H31" s="43"/>
      <c r="K31" s="41"/>
      <c r="L31" s="54"/>
      <c r="M31" s="52"/>
      <c r="P31" s="54"/>
      <c r="R31" s="43"/>
    </row>
    <row r="32" spans="1:18" ht="15.75" x14ac:dyDescent="0.25">
      <c r="A32" s="65" t="s">
        <v>257</v>
      </c>
      <c r="B32" s="66">
        <v>63.55</v>
      </c>
      <c r="C32" s="55"/>
      <c r="F32" s="58"/>
      <c r="H32" s="43"/>
      <c r="K32" s="41"/>
      <c r="L32" s="54"/>
      <c r="M32" s="52"/>
    </row>
    <row r="33" spans="1:13" ht="15.75" x14ac:dyDescent="0.25">
      <c r="A33" s="65" t="s">
        <v>67</v>
      </c>
      <c r="B33" s="66">
        <v>636</v>
      </c>
      <c r="C33" s="55"/>
      <c r="K33" s="41"/>
      <c r="L33" s="54"/>
      <c r="M33" s="52"/>
    </row>
    <row r="34" spans="1:13" ht="15.75" x14ac:dyDescent="0.25">
      <c r="A34" s="65" t="s">
        <v>238</v>
      </c>
      <c r="B34" s="66">
        <v>438.84</v>
      </c>
      <c r="C34" s="55"/>
      <c r="K34" s="41"/>
      <c r="L34" s="54"/>
      <c r="M34" s="52"/>
    </row>
    <row r="35" spans="1:13" ht="15.75" x14ac:dyDescent="0.25">
      <c r="A35" s="65" t="s">
        <v>176</v>
      </c>
      <c r="B35" s="66">
        <v>253.38</v>
      </c>
      <c r="C35" s="55"/>
      <c r="K35" s="41"/>
      <c r="L35" s="54"/>
      <c r="M35" s="52"/>
    </row>
    <row r="36" spans="1:13" ht="15.75" x14ac:dyDescent="0.25">
      <c r="A36" s="65" t="s">
        <v>77</v>
      </c>
      <c r="B36" s="66">
        <v>214.7</v>
      </c>
      <c r="C36" s="55"/>
      <c r="K36" s="41"/>
      <c r="L36" s="54"/>
      <c r="M36" s="52"/>
    </row>
    <row r="37" spans="1:13" ht="15.75" x14ac:dyDescent="0.25">
      <c r="A37" s="65" t="s">
        <v>124</v>
      </c>
      <c r="B37" s="66">
        <v>1316.52</v>
      </c>
      <c r="C37" s="55"/>
      <c r="K37" s="41"/>
      <c r="L37" s="54"/>
      <c r="M37" s="52"/>
    </row>
    <row r="38" spans="1:13" ht="15.75" x14ac:dyDescent="0.25">
      <c r="A38" s="65" t="s">
        <v>62</v>
      </c>
      <c r="B38" s="66">
        <v>10545.19</v>
      </c>
      <c r="C38" s="55"/>
      <c r="K38" s="41"/>
      <c r="L38" s="54"/>
      <c r="M38" s="52"/>
    </row>
    <row r="39" spans="1:13" ht="15.75" x14ac:dyDescent="0.25">
      <c r="A39" s="65" t="s">
        <v>81</v>
      </c>
      <c r="B39" s="66">
        <v>2582.75</v>
      </c>
      <c r="C39" s="55"/>
    </row>
    <row r="40" spans="1:13" ht="15.75" x14ac:dyDescent="0.25">
      <c r="A40" s="65" t="s">
        <v>117</v>
      </c>
      <c r="B40" s="66">
        <v>69</v>
      </c>
      <c r="C40" s="55"/>
    </row>
    <row r="41" spans="1:13" ht="15.75" x14ac:dyDescent="0.25">
      <c r="A41" s="65" t="s">
        <v>127</v>
      </c>
      <c r="B41" s="66">
        <v>16.690000000000001</v>
      </c>
      <c r="C41" s="55"/>
    </row>
    <row r="42" spans="1:13" ht="15.75" x14ac:dyDescent="0.25">
      <c r="A42" s="65" t="s">
        <v>217</v>
      </c>
      <c r="B42" s="66">
        <v>749.31999999999994</v>
      </c>
      <c r="C42" s="27"/>
    </row>
    <row r="43" spans="1:13" ht="15.75" x14ac:dyDescent="0.25">
      <c r="A43" s="65" t="s">
        <v>159</v>
      </c>
      <c r="B43" s="66">
        <v>60</v>
      </c>
      <c r="C43" s="71"/>
    </row>
    <row r="44" spans="1:13" ht="15.75" x14ac:dyDescent="0.25">
      <c r="A44" s="65" t="s">
        <v>85</v>
      </c>
      <c r="B44" s="66">
        <v>256.17</v>
      </c>
      <c r="C44" s="52"/>
    </row>
    <row r="45" spans="1:13" ht="15.75" x14ac:dyDescent="0.25">
      <c r="A45" s="65" t="s">
        <v>88</v>
      </c>
      <c r="B45" s="66">
        <v>108296.79999999999</v>
      </c>
      <c r="C45" s="52"/>
    </row>
    <row r="46" spans="1:13" x14ac:dyDescent="0.25">
      <c r="A46" s="65" t="s">
        <v>131</v>
      </c>
      <c r="B46" s="66">
        <v>266.95</v>
      </c>
    </row>
    <row r="47" spans="1:13" x14ac:dyDescent="0.25">
      <c r="A47" s="65" t="s">
        <v>63</v>
      </c>
      <c r="B47" s="66">
        <v>124458.06999999999</v>
      </c>
    </row>
    <row r="48" spans="1:13" x14ac:dyDescent="0.25">
      <c r="A48" s="65" t="s">
        <v>162</v>
      </c>
      <c r="B48" s="66">
        <v>7026.16</v>
      </c>
    </row>
    <row r="49" spans="1:2" x14ac:dyDescent="0.25">
      <c r="A49" s="65" t="s">
        <v>161</v>
      </c>
      <c r="B49" s="66">
        <v>82.47</v>
      </c>
    </row>
    <row r="50" spans="1:2" x14ac:dyDescent="0.25">
      <c r="A50" s="65" t="s">
        <v>70</v>
      </c>
      <c r="B50" s="66">
        <v>12186.070000000002</v>
      </c>
    </row>
    <row r="51" spans="1:2" x14ac:dyDescent="0.25">
      <c r="A51" s="65" t="s">
        <v>276</v>
      </c>
      <c r="B51" s="66">
        <v>23.16</v>
      </c>
    </row>
    <row r="52" spans="1:2" x14ac:dyDescent="0.25">
      <c r="A52" s="65" t="s">
        <v>168</v>
      </c>
      <c r="B52" s="66">
        <v>9.7100000000000009</v>
      </c>
    </row>
    <row r="53" spans="1:2" x14ac:dyDescent="0.25">
      <c r="A53" s="65" t="s">
        <v>76</v>
      </c>
      <c r="B53" s="66">
        <v>113.19</v>
      </c>
    </row>
    <row r="54" spans="1:2" x14ac:dyDescent="0.25">
      <c r="A54" s="65" t="s">
        <v>100</v>
      </c>
      <c r="B54" s="66">
        <v>53360.659999999996</v>
      </c>
    </row>
    <row r="55" spans="1:2" x14ac:dyDescent="0.25">
      <c r="A55" s="65" t="s">
        <v>79</v>
      </c>
      <c r="B55" s="66">
        <v>1366938.08</v>
      </c>
    </row>
    <row r="56" spans="1:2" x14ac:dyDescent="0.25">
      <c r="A56" s="65" t="s">
        <v>287</v>
      </c>
      <c r="B56" s="66">
        <v>24.41</v>
      </c>
    </row>
    <row r="57" spans="1:2" x14ac:dyDescent="0.25">
      <c r="A57" s="65" t="s">
        <v>130</v>
      </c>
      <c r="B57" s="66">
        <v>4308</v>
      </c>
    </row>
    <row r="58" spans="1:2" x14ac:dyDescent="0.25">
      <c r="A58" s="65" t="s">
        <v>92</v>
      </c>
      <c r="B58" s="66">
        <v>11992</v>
      </c>
    </row>
    <row r="59" spans="1:2" x14ac:dyDescent="0.25">
      <c r="A59" s="65" t="s">
        <v>172</v>
      </c>
      <c r="B59" s="66">
        <v>401.19</v>
      </c>
    </row>
    <row r="60" spans="1:2" x14ac:dyDescent="0.25">
      <c r="A60" s="65" t="s">
        <v>219</v>
      </c>
      <c r="B60" s="66">
        <v>38.869999999999997</v>
      </c>
    </row>
    <row r="61" spans="1:2" x14ac:dyDescent="0.25">
      <c r="A61" s="65" t="s">
        <v>223</v>
      </c>
      <c r="B61" s="66">
        <v>439.91</v>
      </c>
    </row>
    <row r="62" spans="1:2" x14ac:dyDescent="0.25">
      <c r="A62" s="65" t="s">
        <v>82</v>
      </c>
      <c r="B62" s="66">
        <v>33394.480000000003</v>
      </c>
    </row>
    <row r="63" spans="1:2" x14ac:dyDescent="0.25">
      <c r="A63" s="65" t="s">
        <v>136</v>
      </c>
      <c r="B63" s="66">
        <v>5704.7400000000007</v>
      </c>
    </row>
    <row r="64" spans="1:2" x14ac:dyDescent="0.25">
      <c r="A64" s="65" t="s">
        <v>139</v>
      </c>
      <c r="B64" s="66">
        <v>357.59</v>
      </c>
    </row>
    <row r="65" spans="1:2" x14ac:dyDescent="0.25">
      <c r="A65" s="65" t="s">
        <v>225</v>
      </c>
      <c r="B65" s="66">
        <v>97.13</v>
      </c>
    </row>
    <row r="66" spans="1:2" x14ac:dyDescent="0.25">
      <c r="A66" s="65" t="s">
        <v>173</v>
      </c>
      <c r="B66" s="66">
        <v>16.940000000000001</v>
      </c>
    </row>
    <row r="67" spans="1:2" x14ac:dyDescent="0.25">
      <c r="A67" s="65" t="s">
        <v>174</v>
      </c>
      <c r="B67" s="66">
        <v>1234.9100000000001</v>
      </c>
    </row>
    <row r="68" spans="1:2" x14ac:dyDescent="0.25">
      <c r="A68" s="67" t="s">
        <v>87</v>
      </c>
      <c r="B68" s="68">
        <v>136959.84</v>
      </c>
    </row>
    <row r="70" spans="1:2" ht="15.75" x14ac:dyDescent="0.25">
      <c r="B70" s="73">
        <f>SUM(B2:B68)</f>
        <v>2147452.71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F574-32B0-4EBD-A7AB-DF2C3939E07B}">
  <dimension ref="A1:R39"/>
  <sheetViews>
    <sheetView workbookViewId="0">
      <selection activeCell="B25" sqref="B25"/>
    </sheetView>
  </sheetViews>
  <sheetFormatPr defaultColWidth="8.7109375" defaultRowHeight="15" x14ac:dyDescent="0.25"/>
  <cols>
    <col min="1" max="1" width="38.140625" style="81" bestFit="1" customWidth="1"/>
    <col min="2" max="2" width="13.42578125" style="60" bestFit="1" customWidth="1"/>
    <col min="3" max="3" width="12.140625" style="44" bestFit="1" customWidth="1"/>
    <col min="4" max="5" width="8.7109375" style="44"/>
    <col min="6" max="6" width="38.140625" style="44" bestFit="1" customWidth="1"/>
    <col min="7" max="7" width="8.7109375" style="44"/>
    <col min="8" max="8" width="11.85546875" style="44" bestFit="1" customWidth="1"/>
    <col min="9" max="10" width="8.7109375" style="44"/>
    <col min="11" max="11" width="20.85546875" style="44" customWidth="1"/>
    <col min="12" max="12" width="8.7109375" style="44"/>
    <col min="13" max="13" width="11.85546875" style="44" bestFit="1" customWidth="1"/>
    <col min="14" max="16384" width="8.7109375" style="44"/>
  </cols>
  <sheetData>
    <row r="1" spans="1:18" ht="18.75" x14ac:dyDescent="0.3">
      <c r="A1" s="61" t="s">
        <v>265</v>
      </c>
      <c r="B1" s="62" t="s">
        <v>266</v>
      </c>
    </row>
    <row r="2" spans="1:18" x14ac:dyDescent="0.25">
      <c r="A2" s="63" t="s">
        <v>210</v>
      </c>
      <c r="B2" s="64">
        <v>20</v>
      </c>
    </row>
    <row r="3" spans="1:18" ht="15.75" x14ac:dyDescent="0.25">
      <c r="A3" s="65" t="s">
        <v>180</v>
      </c>
      <c r="B3" s="66">
        <v>16.79</v>
      </c>
      <c r="C3" s="55"/>
      <c r="F3" s="41"/>
      <c r="G3" s="42"/>
      <c r="H3" s="43"/>
      <c r="K3" s="45"/>
      <c r="L3" s="54"/>
      <c r="M3" s="70"/>
      <c r="P3" s="54"/>
      <c r="Q3" s="54"/>
      <c r="R3" s="70"/>
    </row>
    <row r="4" spans="1:18" ht="15.75" x14ac:dyDescent="0.25">
      <c r="A4" s="65" t="s">
        <v>273</v>
      </c>
      <c r="B4" s="66">
        <v>68.92</v>
      </c>
      <c r="F4" s="41"/>
      <c r="G4" s="42"/>
      <c r="H4" s="43"/>
      <c r="K4" s="45"/>
      <c r="L4" s="54"/>
      <c r="M4" s="70"/>
      <c r="P4" s="41"/>
      <c r="Q4" s="54"/>
      <c r="R4" s="55"/>
    </row>
    <row r="5" spans="1:18" ht="15.75" x14ac:dyDescent="0.25">
      <c r="A5" s="65" t="s">
        <v>47</v>
      </c>
      <c r="B5" s="66">
        <v>48073.479999999996</v>
      </c>
      <c r="F5" s="41"/>
      <c r="G5" s="42"/>
      <c r="H5" s="43"/>
      <c r="K5" s="45"/>
      <c r="L5" s="54"/>
      <c r="M5" s="70"/>
      <c r="P5" s="41"/>
      <c r="Q5" s="54"/>
      <c r="R5" s="55"/>
    </row>
    <row r="6" spans="1:18" ht="15.75" x14ac:dyDescent="0.25">
      <c r="A6" s="65" t="s">
        <v>272</v>
      </c>
      <c r="B6" s="66">
        <v>179.63</v>
      </c>
      <c r="C6" s="79"/>
      <c r="F6" s="41"/>
      <c r="P6" s="41"/>
      <c r="Q6" s="54"/>
      <c r="R6" s="55"/>
    </row>
    <row r="7" spans="1:18" ht="15.75" x14ac:dyDescent="0.25">
      <c r="A7" s="65" t="s">
        <v>228</v>
      </c>
      <c r="B7" s="66">
        <v>200.91</v>
      </c>
      <c r="C7" s="79"/>
      <c r="K7" s="41"/>
    </row>
    <row r="8" spans="1:18" ht="17.45" customHeight="1" x14ac:dyDescent="0.25">
      <c r="A8" s="65" t="s">
        <v>226</v>
      </c>
      <c r="B8" s="66">
        <v>116.27</v>
      </c>
      <c r="C8" s="43"/>
      <c r="F8" s="54"/>
      <c r="G8" s="42"/>
      <c r="H8" s="43"/>
      <c r="K8" s="48"/>
      <c r="L8" s="78"/>
      <c r="M8" s="80"/>
      <c r="P8" s="29"/>
    </row>
    <row r="9" spans="1:18" ht="15.75" x14ac:dyDescent="0.25">
      <c r="A9" s="65" t="s">
        <v>262</v>
      </c>
      <c r="B9" s="66">
        <v>62.83</v>
      </c>
      <c r="C9" s="43"/>
      <c r="K9" s="41"/>
      <c r="L9" s="42"/>
      <c r="M9" s="43"/>
      <c r="P9" s="54"/>
      <c r="Q9" s="54"/>
      <c r="R9" s="70"/>
    </row>
    <row r="10" spans="1:18" ht="15.75" x14ac:dyDescent="0.25">
      <c r="A10" s="65" t="s">
        <v>181</v>
      </c>
      <c r="B10" s="66">
        <v>3868.3599999999997</v>
      </c>
      <c r="K10" s="54"/>
      <c r="L10" s="42"/>
      <c r="M10" s="43"/>
      <c r="P10" s="41"/>
      <c r="Q10" s="42"/>
      <c r="R10" s="51"/>
    </row>
    <row r="11" spans="1:18" ht="15.75" x14ac:dyDescent="0.25">
      <c r="A11" s="65" t="s">
        <v>182</v>
      </c>
      <c r="B11" s="66">
        <v>30.7</v>
      </c>
      <c r="F11" s="75"/>
      <c r="G11" s="56"/>
      <c r="H11" s="57"/>
      <c r="K11" s="41"/>
      <c r="L11" s="54"/>
      <c r="M11" s="43"/>
      <c r="P11" s="41"/>
      <c r="Q11" s="42"/>
      <c r="R11" s="51"/>
    </row>
    <row r="12" spans="1:18" ht="15.75" x14ac:dyDescent="0.25">
      <c r="A12" s="65" t="s">
        <v>244</v>
      </c>
      <c r="B12" s="66">
        <v>107.67</v>
      </c>
      <c r="C12" s="59"/>
      <c r="F12" s="75"/>
      <c r="G12" s="56"/>
      <c r="H12" s="57"/>
      <c r="K12" s="41"/>
      <c r="L12" s="54"/>
      <c r="M12" s="43"/>
      <c r="P12" s="41"/>
      <c r="Q12" s="42"/>
      <c r="R12" s="51"/>
    </row>
    <row r="13" spans="1:18" ht="15.75" x14ac:dyDescent="0.25">
      <c r="A13" s="65" t="s">
        <v>288</v>
      </c>
      <c r="B13" s="66">
        <v>114442.94</v>
      </c>
      <c r="C13" s="70"/>
      <c r="F13" s="75"/>
      <c r="G13" s="58"/>
      <c r="H13" s="57"/>
      <c r="P13" s="41"/>
      <c r="Q13" s="42"/>
      <c r="R13" s="51"/>
    </row>
    <row r="14" spans="1:18" ht="15.75" x14ac:dyDescent="0.25">
      <c r="A14" s="65" t="s">
        <v>177</v>
      </c>
      <c r="B14" s="66">
        <v>1911.0700000000002</v>
      </c>
      <c r="C14" s="70"/>
      <c r="F14" s="75"/>
      <c r="G14" s="58"/>
      <c r="H14" s="57"/>
    </row>
    <row r="15" spans="1:18" ht="15.75" x14ac:dyDescent="0.25">
      <c r="A15" s="65" t="s">
        <v>179</v>
      </c>
      <c r="B15" s="66">
        <v>4252.95</v>
      </c>
      <c r="C15" s="70"/>
      <c r="F15" s="75"/>
      <c r="G15" s="58"/>
      <c r="H15" s="57"/>
    </row>
    <row r="16" spans="1:18" x14ac:dyDescent="0.25">
      <c r="A16" s="65" t="s">
        <v>213</v>
      </c>
      <c r="B16" s="66">
        <v>4413.5</v>
      </c>
      <c r="F16" s="75"/>
      <c r="G16" s="58"/>
      <c r="H16" s="57"/>
    </row>
    <row r="17" spans="1:8" x14ac:dyDescent="0.25">
      <c r="A17" s="65" t="s">
        <v>183</v>
      </c>
      <c r="B17" s="66">
        <v>394.2</v>
      </c>
      <c r="F17" s="75"/>
      <c r="G17" s="58"/>
      <c r="H17" s="57"/>
    </row>
    <row r="18" spans="1:8" x14ac:dyDescent="0.25">
      <c r="A18" s="65" t="s">
        <v>271</v>
      </c>
      <c r="B18" s="66">
        <v>17.47</v>
      </c>
      <c r="F18" s="75"/>
      <c r="G18" s="58"/>
      <c r="H18" s="57"/>
    </row>
    <row r="19" spans="1:8" x14ac:dyDescent="0.25">
      <c r="A19" s="65" t="s">
        <v>190</v>
      </c>
      <c r="B19" s="66">
        <v>66.099999999999994</v>
      </c>
      <c r="F19" s="75"/>
      <c r="G19" s="58"/>
      <c r="H19" s="57"/>
    </row>
    <row r="20" spans="1:8" x14ac:dyDescent="0.25">
      <c r="A20" s="65" t="s">
        <v>187</v>
      </c>
      <c r="B20" s="66">
        <v>1555.04</v>
      </c>
      <c r="F20" s="75"/>
      <c r="G20" s="58"/>
      <c r="H20" s="57"/>
    </row>
    <row r="21" spans="1:8" x14ac:dyDescent="0.25">
      <c r="A21" s="65" t="s">
        <v>270</v>
      </c>
      <c r="B21" s="66">
        <v>31.25</v>
      </c>
      <c r="F21" s="75"/>
      <c r="G21" s="58"/>
      <c r="H21" s="57"/>
    </row>
    <row r="22" spans="1:8" x14ac:dyDescent="0.25">
      <c r="A22" s="65" t="s">
        <v>188</v>
      </c>
      <c r="B22" s="66">
        <v>446.28</v>
      </c>
      <c r="F22" s="75"/>
      <c r="G22" s="58"/>
      <c r="H22" s="57"/>
    </row>
    <row r="23" spans="1:8" x14ac:dyDescent="0.25">
      <c r="A23" s="65" t="s">
        <v>263</v>
      </c>
      <c r="B23" s="66">
        <v>58.21</v>
      </c>
      <c r="F23" s="75"/>
      <c r="G23" s="58"/>
      <c r="H23" s="57"/>
    </row>
    <row r="24" spans="1:8" x14ac:dyDescent="0.25">
      <c r="A24" s="65" t="s">
        <v>269</v>
      </c>
      <c r="B24" s="66">
        <v>46.25</v>
      </c>
      <c r="F24" s="75"/>
      <c r="G24" s="58"/>
      <c r="H24" s="57"/>
    </row>
    <row r="25" spans="1:8" x14ac:dyDescent="0.25">
      <c r="A25" s="65" t="s">
        <v>189</v>
      </c>
      <c r="B25" s="66">
        <v>224.64</v>
      </c>
    </row>
    <row r="26" spans="1:8" x14ac:dyDescent="0.25">
      <c r="A26" s="65" t="s">
        <v>178</v>
      </c>
      <c r="B26" s="66">
        <v>2037.6999999999998</v>
      </c>
    </row>
    <row r="27" spans="1:8" x14ac:dyDescent="0.25">
      <c r="A27" s="65" t="s">
        <v>289</v>
      </c>
      <c r="B27" s="66">
        <v>405.4</v>
      </c>
    </row>
    <row r="28" spans="1:8" x14ac:dyDescent="0.25">
      <c r="A28" s="65" t="s">
        <v>185</v>
      </c>
      <c r="B28" s="66">
        <v>82.3</v>
      </c>
    </row>
    <row r="29" spans="1:8" x14ac:dyDescent="0.25">
      <c r="A29" s="65" t="s">
        <v>88</v>
      </c>
      <c r="B29" s="66">
        <v>469.27</v>
      </c>
    </row>
    <row r="30" spans="1:8" x14ac:dyDescent="0.25">
      <c r="A30" s="65" t="s">
        <v>184</v>
      </c>
      <c r="B30" s="66">
        <v>54049</v>
      </c>
    </row>
    <row r="31" spans="1:8" x14ac:dyDescent="0.25">
      <c r="A31" s="65" t="s">
        <v>186</v>
      </c>
      <c r="B31" s="66">
        <v>4752.3599999999997</v>
      </c>
    </row>
    <row r="32" spans="1:8" x14ac:dyDescent="0.25">
      <c r="A32" s="65" t="s">
        <v>268</v>
      </c>
      <c r="B32" s="66">
        <v>49.8</v>
      </c>
    </row>
    <row r="33" spans="1:2" x14ac:dyDescent="0.25">
      <c r="A33" s="65" t="s">
        <v>200</v>
      </c>
      <c r="B33" s="66">
        <v>112.14</v>
      </c>
    </row>
    <row r="34" spans="1:2" x14ac:dyDescent="0.25">
      <c r="A34" s="65" t="s">
        <v>264</v>
      </c>
      <c r="B34" s="66">
        <v>704.48</v>
      </c>
    </row>
    <row r="35" spans="1:2" x14ac:dyDescent="0.25">
      <c r="A35" s="65" t="s">
        <v>267</v>
      </c>
      <c r="B35" s="66">
        <v>120.48</v>
      </c>
    </row>
    <row r="36" spans="1:2" x14ac:dyDescent="0.25">
      <c r="A36" s="65" t="s">
        <v>227</v>
      </c>
      <c r="B36" s="66">
        <v>264.76</v>
      </c>
    </row>
    <row r="37" spans="1:2" x14ac:dyDescent="0.25">
      <c r="A37" s="67" t="s">
        <v>201</v>
      </c>
      <c r="B37" s="68">
        <v>93</v>
      </c>
    </row>
    <row r="39" spans="1:2" ht="15.75" x14ac:dyDescent="0.25">
      <c r="B39" s="73">
        <f>SUM(B2:B37)</f>
        <v>243746.15000000005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03CB-F3D5-4A80-9082-1ADAB0E651CB}">
  <dimension ref="A1:R18"/>
  <sheetViews>
    <sheetView workbookViewId="0">
      <selection activeCell="C27" sqref="C27"/>
    </sheetView>
  </sheetViews>
  <sheetFormatPr defaultColWidth="8.7109375" defaultRowHeight="15" x14ac:dyDescent="0.25"/>
  <cols>
    <col min="1" max="1" width="37.5703125" style="44" bestFit="1" customWidth="1"/>
    <col min="2" max="2" width="12.140625" style="44" bestFit="1" customWidth="1"/>
    <col min="3" max="3" width="11" style="44" bestFit="1" customWidth="1"/>
    <col min="4" max="5" width="8.7109375" style="44"/>
    <col min="6" max="6" width="25.5703125" style="44" bestFit="1" customWidth="1"/>
    <col min="7" max="7" width="8.7109375" style="44"/>
    <col min="8" max="8" width="10.85546875" style="44" bestFit="1" customWidth="1"/>
    <col min="9" max="10" width="8.7109375" style="44"/>
    <col min="11" max="11" width="33.85546875" style="44" bestFit="1" customWidth="1"/>
    <col min="12" max="12" width="8.7109375" style="44"/>
    <col min="13" max="13" width="10.85546875" style="44" bestFit="1" customWidth="1"/>
    <col min="14" max="16384" width="8.7109375" style="44"/>
  </cols>
  <sheetData>
    <row r="1" spans="1:18" ht="18.75" x14ac:dyDescent="0.3">
      <c r="A1" s="61" t="s">
        <v>265</v>
      </c>
      <c r="B1" s="62" t="s">
        <v>266</v>
      </c>
    </row>
    <row r="2" spans="1:18" ht="15.75" x14ac:dyDescent="0.25">
      <c r="A2" s="76" t="s">
        <v>229</v>
      </c>
      <c r="B2" s="64">
        <v>23.5</v>
      </c>
      <c r="C2" s="55"/>
      <c r="F2" s="54"/>
      <c r="G2" s="54"/>
      <c r="H2" s="52"/>
      <c r="K2" s="54"/>
      <c r="L2" s="54"/>
      <c r="M2" s="70"/>
      <c r="P2" s="54"/>
      <c r="Q2" s="54"/>
      <c r="R2" s="70"/>
    </row>
    <row r="3" spans="1:18" ht="15.75" x14ac:dyDescent="0.25">
      <c r="A3" s="3" t="s">
        <v>193</v>
      </c>
      <c r="B3" s="66">
        <v>15733.24</v>
      </c>
      <c r="F3" s="54"/>
      <c r="G3" s="54"/>
      <c r="H3" s="52"/>
      <c r="K3" s="54"/>
      <c r="L3" s="54"/>
      <c r="M3" s="70"/>
      <c r="P3" s="54"/>
      <c r="Q3" s="54"/>
      <c r="R3" s="70"/>
    </row>
    <row r="4" spans="1:18" ht="15.75" x14ac:dyDescent="0.25">
      <c r="A4" s="3" t="s">
        <v>245</v>
      </c>
      <c r="B4" s="66">
        <v>3139.07</v>
      </c>
      <c r="F4" s="54"/>
      <c r="G4" s="54"/>
      <c r="H4" s="52"/>
      <c r="P4" s="54"/>
      <c r="Q4" s="54"/>
      <c r="R4" s="70"/>
    </row>
    <row r="5" spans="1:18" ht="15.75" x14ac:dyDescent="0.25">
      <c r="A5" s="3" t="s">
        <v>213</v>
      </c>
      <c r="B5" s="66">
        <v>4413.5</v>
      </c>
      <c r="C5" s="59"/>
      <c r="P5" s="54"/>
      <c r="Q5" s="54"/>
      <c r="R5" s="70"/>
    </row>
    <row r="6" spans="1:18" ht="15.75" x14ac:dyDescent="0.25">
      <c r="A6" s="3" t="s">
        <v>187</v>
      </c>
      <c r="B6" s="66">
        <f>790.93+828.76</f>
        <v>1619.69</v>
      </c>
      <c r="C6" s="70"/>
      <c r="F6" s="54"/>
      <c r="K6" s="54"/>
      <c r="L6" s="54"/>
      <c r="M6" s="70"/>
    </row>
    <row r="7" spans="1:18" ht="15.75" x14ac:dyDescent="0.25">
      <c r="A7" s="3" t="s">
        <v>194</v>
      </c>
      <c r="B7" s="66">
        <v>96.05</v>
      </c>
      <c r="C7" s="52"/>
      <c r="F7" s="54"/>
      <c r="G7" s="54"/>
      <c r="H7" s="71"/>
      <c r="K7" s="54"/>
      <c r="L7" s="54"/>
      <c r="M7" s="70"/>
      <c r="P7" s="30"/>
    </row>
    <row r="8" spans="1:18" ht="15.75" x14ac:dyDescent="0.25">
      <c r="A8" s="3" t="s">
        <v>192</v>
      </c>
      <c r="B8" s="66">
        <v>2424.6</v>
      </c>
      <c r="F8" s="54"/>
      <c r="G8" s="54"/>
      <c r="H8" s="70"/>
      <c r="K8" s="54"/>
      <c r="L8" s="54"/>
      <c r="M8" s="70"/>
      <c r="P8" s="54"/>
      <c r="Q8" s="54"/>
      <c r="R8" s="71"/>
    </row>
    <row r="9" spans="1:18" ht="15.75" x14ac:dyDescent="0.25">
      <c r="A9" s="3" t="s">
        <v>185</v>
      </c>
      <c r="B9" s="66">
        <f>82.3+82.3</f>
        <v>164.6</v>
      </c>
      <c r="K9" s="54"/>
      <c r="L9" s="54"/>
      <c r="M9" s="70"/>
      <c r="P9" s="54"/>
      <c r="Q9" s="54"/>
      <c r="R9" s="70"/>
    </row>
    <row r="10" spans="1:18" ht="15.75" x14ac:dyDescent="0.25">
      <c r="A10" s="3" t="s">
        <v>246</v>
      </c>
      <c r="B10" s="66">
        <v>68.64</v>
      </c>
      <c r="C10" s="70"/>
      <c r="F10" s="54"/>
    </row>
    <row r="11" spans="1:18" ht="15.75" x14ac:dyDescent="0.25">
      <c r="A11" s="3" t="s">
        <v>230</v>
      </c>
      <c r="B11" s="66">
        <v>479.92</v>
      </c>
      <c r="C11" s="70"/>
      <c r="F11" s="58"/>
      <c r="G11" s="58"/>
      <c r="H11" s="74"/>
      <c r="K11" s="30"/>
      <c r="P11" s="30"/>
    </row>
    <row r="12" spans="1:18" ht="15.75" x14ac:dyDescent="0.25">
      <c r="A12" s="3" t="s">
        <v>130</v>
      </c>
      <c r="B12" s="66">
        <v>1908</v>
      </c>
      <c r="C12" s="70"/>
      <c r="F12" s="75"/>
      <c r="G12" s="58"/>
      <c r="H12" s="57"/>
      <c r="K12" s="54"/>
      <c r="L12" s="54"/>
      <c r="M12" s="52"/>
      <c r="P12" s="54"/>
      <c r="Q12" s="54"/>
      <c r="R12" s="70"/>
    </row>
    <row r="13" spans="1:18" ht="15.75" x14ac:dyDescent="0.25">
      <c r="A13" s="77" t="s">
        <v>191</v>
      </c>
      <c r="B13" s="68">
        <f>120.27+12</f>
        <v>132.26999999999998</v>
      </c>
      <c r="C13" s="52"/>
      <c r="F13" s="58"/>
      <c r="G13" s="58"/>
      <c r="H13" s="74"/>
      <c r="K13" s="54"/>
      <c r="L13" s="54"/>
      <c r="M13" s="52"/>
      <c r="P13" s="54"/>
      <c r="Q13" s="54"/>
      <c r="R13" s="70"/>
    </row>
    <row r="14" spans="1:18" ht="15.75" x14ac:dyDescent="0.25">
      <c r="A14" s="54"/>
      <c r="B14" s="60"/>
      <c r="C14" s="52"/>
      <c r="F14" s="58"/>
      <c r="G14" s="58"/>
      <c r="H14" s="74"/>
      <c r="K14" s="54"/>
      <c r="L14" s="54"/>
      <c r="M14" s="52"/>
      <c r="P14" s="54"/>
      <c r="Q14" s="54"/>
      <c r="R14" s="70"/>
    </row>
    <row r="15" spans="1:18" ht="15.75" x14ac:dyDescent="0.25">
      <c r="B15" s="73">
        <f>SUM(B2:B13)</f>
        <v>30203.079999999994</v>
      </c>
      <c r="K15" s="54"/>
      <c r="L15" s="54"/>
      <c r="M15" s="52"/>
      <c r="P15" s="54"/>
      <c r="Q15" s="54"/>
      <c r="R15" s="70"/>
    </row>
    <row r="16" spans="1:18" ht="15.75" x14ac:dyDescent="0.25">
      <c r="B16" s="60"/>
      <c r="K16" s="41"/>
      <c r="L16" s="54"/>
      <c r="M16" s="52"/>
    </row>
    <row r="17" spans="11:13" ht="15.75" x14ac:dyDescent="0.25">
      <c r="K17" s="54"/>
      <c r="L17" s="54"/>
      <c r="M17" s="52"/>
    </row>
    <row r="18" spans="11:13" ht="15.75" x14ac:dyDescent="0.25">
      <c r="K18" s="54"/>
      <c r="L18" s="54"/>
      <c r="M18" s="52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28FE-17D4-4C13-8A3C-7B8F17E1D598}">
  <dimension ref="A1:R34"/>
  <sheetViews>
    <sheetView workbookViewId="0">
      <selection sqref="A1:B1"/>
    </sheetView>
  </sheetViews>
  <sheetFormatPr defaultColWidth="8.7109375" defaultRowHeight="15" x14ac:dyDescent="0.25"/>
  <cols>
    <col min="1" max="1" width="31.7109375" style="44" bestFit="1" customWidth="1"/>
    <col min="2" max="2" width="13.140625" style="44" bestFit="1" customWidth="1"/>
    <col min="3" max="3" width="12.140625" style="44" bestFit="1" customWidth="1"/>
    <col min="4" max="5" width="8.7109375" style="44"/>
    <col min="6" max="6" width="8.85546875" style="44" customWidth="1"/>
    <col min="7" max="7" width="8.7109375" style="44"/>
    <col min="8" max="8" width="11.85546875" style="44" bestFit="1" customWidth="1"/>
    <col min="9" max="16384" width="8.7109375" style="44"/>
  </cols>
  <sheetData>
    <row r="1" spans="1:18" ht="18.75" x14ac:dyDescent="0.3">
      <c r="A1" s="61" t="s">
        <v>265</v>
      </c>
      <c r="B1" s="62" t="s">
        <v>266</v>
      </c>
    </row>
    <row r="2" spans="1:18" ht="15.75" x14ac:dyDescent="0.25">
      <c r="A2" t="s">
        <v>94</v>
      </c>
      <c r="B2" s="15">
        <v>490</v>
      </c>
      <c r="C2" s="47"/>
      <c r="F2" s="54"/>
      <c r="G2" s="54"/>
      <c r="H2" s="52"/>
      <c r="K2" s="45"/>
      <c r="L2" s="53"/>
      <c r="M2" s="47"/>
      <c r="P2" s="41"/>
      <c r="Q2" s="42"/>
      <c r="R2" s="59"/>
    </row>
    <row r="3" spans="1:18" ht="15.75" x14ac:dyDescent="0.25">
      <c r="A3" t="s">
        <v>234</v>
      </c>
      <c r="B3" s="15">
        <v>50</v>
      </c>
      <c r="C3" s="47"/>
      <c r="F3" s="54"/>
      <c r="G3" s="54"/>
      <c r="H3" s="52"/>
      <c r="K3" s="45"/>
      <c r="L3" s="53"/>
      <c r="M3" s="47"/>
      <c r="P3" s="41"/>
      <c r="Q3" s="42"/>
      <c r="R3" s="59"/>
    </row>
    <row r="4" spans="1:18" ht="15.75" x14ac:dyDescent="0.25">
      <c r="A4" t="s">
        <v>196</v>
      </c>
      <c r="B4" s="15">
        <f>14549.97+2710.93</f>
        <v>17260.899999999998</v>
      </c>
      <c r="C4" s="47"/>
      <c r="F4" s="54"/>
      <c r="G4" s="54"/>
      <c r="H4" s="52"/>
      <c r="K4" s="54"/>
      <c r="L4" s="54"/>
      <c r="M4" s="70"/>
      <c r="P4" s="41"/>
      <c r="Q4" s="42"/>
      <c r="R4" s="59"/>
    </row>
    <row r="5" spans="1:18" ht="15.75" x14ac:dyDescent="0.25">
      <c r="A5" t="s">
        <v>197</v>
      </c>
      <c r="B5" s="15">
        <v>7305</v>
      </c>
      <c r="F5" s="54"/>
      <c r="G5" s="54"/>
      <c r="H5" s="52"/>
      <c r="K5" s="54"/>
      <c r="L5" s="54"/>
      <c r="M5" s="70"/>
      <c r="P5" s="54"/>
      <c r="Q5" s="54"/>
      <c r="R5" s="70"/>
    </row>
    <row r="6" spans="1:18" ht="15.75" x14ac:dyDescent="0.25">
      <c r="A6" t="s">
        <v>198</v>
      </c>
      <c r="B6" s="15">
        <v>233.09</v>
      </c>
      <c r="F6" s="54"/>
      <c r="G6" s="54"/>
      <c r="H6" s="52"/>
      <c r="P6" s="54"/>
      <c r="Q6" s="54"/>
      <c r="R6" s="70"/>
    </row>
    <row r="7" spans="1:18" ht="15.75" x14ac:dyDescent="0.25">
      <c r="A7" t="s">
        <v>46</v>
      </c>
      <c r="B7" s="15">
        <f>29402.7+27523.38</f>
        <v>56926.080000000002</v>
      </c>
      <c r="C7" s="70"/>
      <c r="P7" s="54"/>
      <c r="Q7" s="54"/>
      <c r="R7" s="70"/>
    </row>
    <row r="8" spans="1:18" ht="15.75" x14ac:dyDescent="0.25">
      <c r="A8" t="s">
        <v>146</v>
      </c>
      <c r="B8" s="15">
        <v>458.5</v>
      </c>
      <c r="C8" s="70"/>
      <c r="F8" s="54"/>
      <c r="K8" s="54"/>
      <c r="L8" s="54"/>
      <c r="M8" s="70"/>
      <c r="P8" s="54"/>
      <c r="Q8" s="54"/>
      <c r="R8" s="70"/>
    </row>
    <row r="9" spans="1:18" ht="15.75" x14ac:dyDescent="0.25">
      <c r="A9" t="s">
        <v>236</v>
      </c>
      <c r="B9" s="15">
        <v>1810.57</v>
      </c>
      <c r="C9" s="70"/>
      <c r="F9" s="54"/>
      <c r="G9" s="54"/>
      <c r="H9" s="52"/>
      <c r="K9" s="54"/>
      <c r="L9" s="54"/>
      <c r="M9" s="70"/>
    </row>
    <row r="10" spans="1:18" ht="15.75" x14ac:dyDescent="0.25">
      <c r="A10" t="s">
        <v>120</v>
      </c>
      <c r="B10" s="15">
        <v>438</v>
      </c>
      <c r="C10" s="70"/>
      <c r="F10" s="54"/>
      <c r="G10" s="54"/>
      <c r="H10" s="52"/>
      <c r="K10" s="54"/>
      <c r="L10" s="54"/>
      <c r="M10" s="70"/>
      <c r="P10" s="30"/>
    </row>
    <row r="11" spans="1:18" ht="15.75" x14ac:dyDescent="0.25">
      <c r="A11" t="s">
        <v>249</v>
      </c>
      <c r="B11" s="15">
        <v>500</v>
      </c>
      <c r="C11" s="70"/>
      <c r="F11" s="54"/>
      <c r="G11" s="54"/>
      <c r="H11" s="52"/>
      <c r="K11" s="54"/>
      <c r="L11" s="54"/>
      <c r="M11" s="55"/>
      <c r="P11" s="54"/>
      <c r="Q11" s="54"/>
      <c r="R11" s="70"/>
    </row>
    <row r="12" spans="1:18" ht="15.75" x14ac:dyDescent="0.25">
      <c r="A12" t="s">
        <v>255</v>
      </c>
      <c r="B12" s="15">
        <v>34.64</v>
      </c>
      <c r="C12" s="55"/>
      <c r="F12" s="54"/>
      <c r="G12" s="54"/>
      <c r="H12" s="52"/>
      <c r="K12" s="54"/>
      <c r="L12" s="54"/>
      <c r="M12" s="55"/>
      <c r="P12" s="54"/>
      <c r="Q12" s="54"/>
      <c r="R12" s="70"/>
    </row>
    <row r="13" spans="1:18" ht="15.75" x14ac:dyDescent="0.25">
      <c r="A13" t="s">
        <v>106</v>
      </c>
      <c r="B13" s="15">
        <v>11576.73</v>
      </c>
      <c r="F13" s="54"/>
      <c r="G13" s="54"/>
      <c r="H13" s="52"/>
      <c r="K13" s="54"/>
      <c r="L13" s="54"/>
      <c r="M13" s="55"/>
      <c r="P13" s="54"/>
      <c r="Q13" s="54"/>
      <c r="R13" s="70"/>
    </row>
    <row r="14" spans="1:18" ht="15.75" x14ac:dyDescent="0.25">
      <c r="A14" t="s">
        <v>58</v>
      </c>
      <c r="B14" s="15">
        <v>300</v>
      </c>
      <c r="F14" s="54"/>
      <c r="G14" s="54"/>
      <c r="H14" s="52"/>
      <c r="P14" s="54"/>
      <c r="Q14" s="54"/>
      <c r="R14" s="70"/>
    </row>
    <row r="15" spans="1:18" ht="15.75" x14ac:dyDescent="0.25">
      <c r="A15" t="s">
        <v>59</v>
      </c>
      <c r="B15" s="15">
        <v>19731.07</v>
      </c>
      <c r="C15" s="70"/>
      <c r="F15" s="54"/>
      <c r="G15" s="54"/>
      <c r="H15" s="52"/>
      <c r="K15" s="30"/>
      <c r="P15" s="54"/>
      <c r="Q15" s="54"/>
      <c r="R15" s="70"/>
    </row>
    <row r="16" spans="1:18" ht="15.75" x14ac:dyDescent="0.25">
      <c r="A16" t="s">
        <v>231</v>
      </c>
      <c r="B16" s="15">
        <v>4413.5</v>
      </c>
      <c r="C16" s="70"/>
      <c r="F16" s="54"/>
      <c r="H16" s="52"/>
      <c r="K16" s="54"/>
      <c r="L16" s="54"/>
      <c r="M16" s="52"/>
    </row>
    <row r="17" spans="1:18" ht="15.75" x14ac:dyDescent="0.25">
      <c r="A17" t="s">
        <v>111</v>
      </c>
      <c r="B17" s="15">
        <v>131.18</v>
      </c>
      <c r="C17" s="70"/>
      <c r="K17" s="54"/>
      <c r="L17" s="54"/>
      <c r="M17" s="52"/>
      <c r="P17" s="30"/>
    </row>
    <row r="18" spans="1:18" ht="15.75" x14ac:dyDescent="0.25">
      <c r="A18" t="s">
        <v>52</v>
      </c>
      <c r="B18" s="15">
        <v>64877.99</v>
      </c>
      <c r="C18" s="70"/>
      <c r="F18" s="54"/>
      <c r="K18" s="54"/>
      <c r="L18" s="54"/>
      <c r="M18" s="52"/>
      <c r="P18" s="54"/>
      <c r="Q18" s="54"/>
      <c r="R18" s="70"/>
    </row>
    <row r="19" spans="1:18" ht="15.75" x14ac:dyDescent="0.25">
      <c r="A19" t="s">
        <v>114</v>
      </c>
      <c r="B19" s="15">
        <v>7029.74</v>
      </c>
      <c r="C19" s="70"/>
      <c r="F19" s="54"/>
      <c r="G19" s="54"/>
      <c r="H19" s="52"/>
      <c r="K19" s="54"/>
      <c r="L19" s="54"/>
      <c r="M19" s="52"/>
      <c r="P19" s="54"/>
      <c r="R19" s="59"/>
    </row>
    <row r="20" spans="1:18" ht="15.75" x14ac:dyDescent="0.25">
      <c r="A20" t="s">
        <v>199</v>
      </c>
      <c r="B20" s="15">
        <v>39.229999999999997</v>
      </c>
      <c r="C20" s="71"/>
      <c r="F20" s="54"/>
      <c r="G20" s="54"/>
      <c r="H20" s="52"/>
      <c r="K20" s="54"/>
      <c r="L20" s="54"/>
      <c r="M20" s="52"/>
      <c r="P20" s="41"/>
      <c r="Q20" s="42"/>
      <c r="R20" s="43"/>
    </row>
    <row r="21" spans="1:18" ht="15.75" x14ac:dyDescent="0.25">
      <c r="A21" t="s">
        <v>216</v>
      </c>
      <c r="B21" s="15">
        <v>225</v>
      </c>
      <c r="C21" s="55"/>
      <c r="F21" s="54"/>
      <c r="G21" s="54"/>
      <c r="H21" s="52"/>
      <c r="K21" s="54"/>
      <c r="L21" s="54"/>
      <c r="M21" s="52"/>
    </row>
    <row r="22" spans="1:18" ht="15.75" x14ac:dyDescent="0.25">
      <c r="A22" t="s">
        <v>195</v>
      </c>
      <c r="B22" s="15">
        <v>24612.37</v>
      </c>
      <c r="F22" s="54"/>
      <c r="G22" s="54"/>
      <c r="H22" s="52"/>
    </row>
    <row r="23" spans="1:18" ht="15.75" x14ac:dyDescent="0.25">
      <c r="A23" t="s">
        <v>247</v>
      </c>
      <c r="B23" s="15">
        <v>309</v>
      </c>
      <c r="F23" s="54"/>
      <c r="G23" s="54"/>
      <c r="H23" s="52"/>
    </row>
    <row r="24" spans="1:18" ht="15.75" x14ac:dyDescent="0.25">
      <c r="A24" t="s">
        <v>200</v>
      </c>
      <c r="B24" s="15">
        <v>112.14</v>
      </c>
      <c r="F24" s="54"/>
      <c r="G24" s="72"/>
      <c r="H24" s="52"/>
    </row>
    <row r="25" spans="1:18" ht="15.75" x14ac:dyDescent="0.25">
      <c r="A25" t="s">
        <v>167</v>
      </c>
      <c r="B25" s="15">
        <v>480.5</v>
      </c>
      <c r="F25" s="54"/>
      <c r="G25" s="72"/>
      <c r="H25" s="52"/>
    </row>
    <row r="26" spans="1:18" ht="15.75" x14ac:dyDescent="0.25">
      <c r="A26" t="s">
        <v>86</v>
      </c>
      <c r="B26" s="15">
        <v>455.2</v>
      </c>
      <c r="F26" s="54"/>
      <c r="G26" s="72"/>
      <c r="H26" s="52"/>
    </row>
    <row r="27" spans="1:18" ht="15.75" x14ac:dyDescent="0.25">
      <c r="A27" t="s">
        <v>130</v>
      </c>
      <c r="B27" s="15">
        <v>4452</v>
      </c>
      <c r="F27" s="54"/>
      <c r="G27" s="72"/>
      <c r="H27" s="52"/>
    </row>
    <row r="28" spans="1:18" ht="15.75" x14ac:dyDescent="0.25">
      <c r="A28" t="s">
        <v>201</v>
      </c>
      <c r="B28" s="15">
        <v>93</v>
      </c>
      <c r="F28" s="54"/>
      <c r="G28" s="72"/>
      <c r="H28" s="52"/>
    </row>
    <row r="29" spans="1:18" x14ac:dyDescent="0.25">
      <c r="A29" t="s">
        <v>254</v>
      </c>
      <c r="B29" s="15">
        <v>65000</v>
      </c>
    </row>
    <row r="30" spans="1:18" x14ac:dyDescent="0.25">
      <c r="A30"/>
    </row>
    <row r="31" spans="1:18" ht="15.75" x14ac:dyDescent="0.25">
      <c r="B31" s="73">
        <f>SUM(B2:B29)</f>
        <v>289345.43000000005</v>
      </c>
    </row>
    <row r="33" spans="1:1" x14ac:dyDescent="0.25">
      <c r="A33" s="44" t="s">
        <v>274</v>
      </c>
    </row>
    <row r="34" spans="1:1" x14ac:dyDescent="0.25">
      <c r="A34" s="44" t="s">
        <v>275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B7FE-B0B6-4FDF-A71D-972A1DEE00FD}">
  <dimension ref="A1:B15"/>
  <sheetViews>
    <sheetView workbookViewId="0">
      <selection activeCell="B15" sqref="B15"/>
    </sheetView>
  </sheetViews>
  <sheetFormatPr defaultRowHeight="15" x14ac:dyDescent="0.25"/>
  <cols>
    <col min="1" max="1" width="28.42578125" bestFit="1" customWidth="1"/>
    <col min="2" max="2" width="13.140625" bestFit="1" customWidth="1"/>
    <col min="3" max="3" width="12.140625" bestFit="1" customWidth="1"/>
    <col min="6" max="6" width="20.85546875" bestFit="1" customWidth="1"/>
    <col min="8" max="8" width="11.85546875" bestFit="1" customWidth="1"/>
    <col min="13" max="13" width="11.85546875" bestFit="1" customWidth="1"/>
  </cols>
  <sheetData>
    <row r="1" spans="1:2" ht="18.75" x14ac:dyDescent="0.3">
      <c r="A1" s="61" t="s">
        <v>265</v>
      </c>
      <c r="B1" s="62" t="s">
        <v>266</v>
      </c>
    </row>
    <row r="2" spans="1:2" x14ac:dyDescent="0.25">
      <c r="A2" s="63" t="s">
        <v>93</v>
      </c>
      <c r="B2" s="64">
        <v>1646.85</v>
      </c>
    </row>
    <row r="3" spans="1:2" x14ac:dyDescent="0.25">
      <c r="A3" s="65" t="s">
        <v>210</v>
      </c>
      <c r="B3" s="66">
        <v>20</v>
      </c>
    </row>
    <row r="4" spans="1:2" x14ac:dyDescent="0.25">
      <c r="A4" s="65" t="s">
        <v>40</v>
      </c>
      <c r="B4" s="66">
        <v>345136.82000000007</v>
      </c>
    </row>
    <row r="5" spans="1:2" x14ac:dyDescent="0.25">
      <c r="A5" s="65" t="s">
        <v>44</v>
      </c>
      <c r="B5" s="66">
        <v>16467.130000000005</v>
      </c>
    </row>
    <row r="6" spans="1:2" x14ac:dyDescent="0.25">
      <c r="A6" s="65" t="s">
        <v>202</v>
      </c>
      <c r="B6" s="66">
        <v>300</v>
      </c>
    </row>
    <row r="7" spans="1:2" x14ac:dyDescent="0.25">
      <c r="A7" s="65" t="s">
        <v>153</v>
      </c>
      <c r="B7" s="66">
        <v>1025</v>
      </c>
    </row>
    <row r="8" spans="1:2" x14ac:dyDescent="0.25">
      <c r="A8" s="65" t="s">
        <v>238</v>
      </c>
      <c r="B8" s="66">
        <v>438.84</v>
      </c>
    </row>
    <row r="9" spans="1:2" x14ac:dyDescent="0.25">
      <c r="A9" s="65" t="s">
        <v>124</v>
      </c>
      <c r="B9" s="66">
        <v>1316.52</v>
      </c>
    </row>
    <row r="10" spans="1:2" x14ac:dyDescent="0.25">
      <c r="A10" s="65" t="s">
        <v>119</v>
      </c>
      <c r="B10" s="66">
        <v>801.36</v>
      </c>
    </row>
    <row r="11" spans="1:2" x14ac:dyDescent="0.25">
      <c r="A11" s="65" t="s">
        <v>126</v>
      </c>
      <c r="B11" s="66">
        <v>59938.850000000006</v>
      </c>
    </row>
    <row r="12" spans="1:2" x14ac:dyDescent="0.25">
      <c r="A12" s="65" t="s">
        <v>76</v>
      </c>
      <c r="B12" s="66">
        <f>26.34+86.85</f>
        <v>113.19</v>
      </c>
    </row>
    <row r="13" spans="1:2" x14ac:dyDescent="0.25">
      <c r="A13" s="67" t="s">
        <v>92</v>
      </c>
      <c r="B13" s="68">
        <v>11992</v>
      </c>
    </row>
    <row r="15" spans="1:2" ht="15.75" x14ac:dyDescent="0.25">
      <c r="B15" s="69">
        <f>SUM(B2:B13)</f>
        <v>439196.56000000011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ROLL UP</vt:lpstr>
      <vt:lpstr>YOY</vt:lpstr>
      <vt:lpstr>TOTAL LOCAL</vt:lpstr>
      <vt:lpstr>ALL CAMPUS FOOD</vt:lpstr>
      <vt:lpstr>UOFL LOCAL FOOD</vt:lpstr>
      <vt:lpstr>DFI</vt:lpstr>
      <vt:lpstr>KY PROUD</vt:lpstr>
      <vt:lpstr>WOMEN</vt:lpstr>
      <vt:lpstr>MINORITY</vt:lpstr>
      <vt:lpstr>VETERAN</vt:lpstr>
      <vt:lpstr>LGBTQ</vt:lpstr>
      <vt:lpstr>SBE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Klingenschmidt, Lindsay</dc:creator>
  <cp:lastModifiedBy>Mog,Justin M</cp:lastModifiedBy>
  <dcterms:created xsi:type="dcterms:W3CDTF">2022-02-08T14:23:12Z</dcterms:created>
  <dcterms:modified xsi:type="dcterms:W3CDTF">2023-01-06T19:50:49Z</dcterms:modified>
</cp:coreProperties>
</file>