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jmmog001_louisville_edu/Documents/Documents/Food/Aramark/Aramark Local Purchasing/"/>
    </mc:Choice>
  </mc:AlternateContent>
  <xr:revisionPtr revIDLastSave="0" documentId="8_{AA0EFD31-90CF-44A2-A647-D438A821B373}" xr6:coauthVersionLast="47" xr6:coauthVersionMax="47" xr10:uidLastSave="{00000000-0000-0000-0000-000000000000}"/>
  <workbookProtection workbookAlgorithmName="SHA-512" workbookHashValue="VWkKjl7g8fyYmGrvU7MBO02U/Kc9KGgM9i0JXAXj6E9BQY16DjyjdLls6NxbZO9f08pHcskSv+E/6IleE/iorg==" workbookSaltValue="g5qgib8U8rvXLRZiuc13WA==" workbookSpinCount="100000" lockStructure="1"/>
  <bookViews>
    <workbookView xWindow="-120" yWindow="-120" windowWidth="20730" windowHeight="11160" xr2:uid="{6CD96E8B-7935-48BF-A9A7-F2BD75C4D480}"/>
  </bookViews>
  <sheets>
    <sheet name="BUSINESS IMPACT" sheetId="1" r:id="rId1"/>
    <sheet name="JULY 2019" sheetId="2" state="hidden" r:id="rId2"/>
    <sheet name="AUG 2019" sheetId="3" state="hidden" r:id="rId3"/>
    <sheet name="SEPT 2019" sheetId="4" state="hidden" r:id="rId4"/>
    <sheet name="OCT 2019" sheetId="5" state="hidden" r:id="rId5"/>
    <sheet name="NOV 2019" sheetId="6" state="hidden" r:id="rId6"/>
    <sheet name="DEC 2019" sheetId="7" state="hidden" r:id="rId7"/>
    <sheet name="JAN 2020" sheetId="8" state="hidden" r:id="rId8"/>
    <sheet name="FEB TO JUNE 2020" sheetId="9" state="hidden" r:id="rId9"/>
  </sheets>
  <externalReferences>
    <externalReference r:id="rId10"/>
    <externalReference r:id="rId11"/>
    <externalReference r:id="rId12"/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C17" i="1"/>
  <c r="C16" i="1"/>
  <c r="T26" i="1"/>
  <c r="P27" i="1"/>
  <c r="L38" i="1"/>
  <c r="C15" i="1" s="1"/>
  <c r="H40" i="1"/>
  <c r="C14" i="1" s="1"/>
  <c r="D66" i="1"/>
  <c r="C13" i="1" s="1"/>
  <c r="C9" i="1"/>
  <c r="C8" i="1"/>
  <c r="C7" i="1"/>
  <c r="C6" i="1"/>
  <c r="D49" i="9"/>
  <c r="H35" i="9"/>
  <c r="L33" i="9"/>
  <c r="T26" i="9"/>
  <c r="P26" i="9"/>
  <c r="C15" i="9" s="1"/>
  <c r="C16" i="9"/>
  <c r="C14" i="9"/>
  <c r="C13" i="9"/>
  <c r="D13" i="9" s="1"/>
  <c r="C12" i="9"/>
  <c r="D8" i="9"/>
  <c r="C4" i="9"/>
  <c r="D5" i="9" s="1"/>
  <c r="D46" i="8"/>
  <c r="C12" i="8" s="1"/>
  <c r="D12" i="8" s="1"/>
  <c r="H34" i="8"/>
  <c r="L32" i="8"/>
  <c r="T26" i="8"/>
  <c r="P26" i="8"/>
  <c r="C16" i="8"/>
  <c r="D16" i="8" s="1"/>
  <c r="C15" i="8"/>
  <c r="D15" i="8" s="1"/>
  <c r="C14" i="8"/>
  <c r="D14" i="8" s="1"/>
  <c r="C13" i="8"/>
  <c r="D13" i="8" s="1"/>
  <c r="D8" i="8"/>
  <c r="D5" i="8"/>
  <c r="C4" i="8"/>
  <c r="D43" i="7"/>
  <c r="H36" i="7"/>
  <c r="C13" i="7" s="1"/>
  <c r="L34" i="7"/>
  <c r="T26" i="7"/>
  <c r="P26" i="7"/>
  <c r="C16" i="7"/>
  <c r="C15" i="7"/>
  <c r="C14" i="7"/>
  <c r="C12" i="7"/>
  <c r="C4" i="7"/>
  <c r="D5" i="7" s="1"/>
  <c r="D46" i="6"/>
  <c r="C12" i="6" s="1"/>
  <c r="D12" i="6" s="1"/>
  <c r="H36" i="6"/>
  <c r="C13" i="6" s="1"/>
  <c r="L34" i="6"/>
  <c r="C14" i="6" s="1"/>
  <c r="T26" i="6"/>
  <c r="C16" i="6" s="1"/>
  <c r="P26" i="6"/>
  <c r="C15" i="6" s="1"/>
  <c r="D15" i="6" s="1"/>
  <c r="C4" i="6"/>
  <c r="D5" i="6" s="1"/>
  <c r="D44" i="5"/>
  <c r="C12" i="5" s="1"/>
  <c r="D12" i="5" s="1"/>
  <c r="H34" i="5"/>
  <c r="C13" i="5" s="1"/>
  <c r="D13" i="5" s="1"/>
  <c r="L32" i="5"/>
  <c r="C14" i="5" s="1"/>
  <c r="T25" i="5"/>
  <c r="C16" i="5" s="1"/>
  <c r="D16" i="5" s="1"/>
  <c r="P25" i="5"/>
  <c r="C15" i="5"/>
  <c r="C4" i="5"/>
  <c r="D5" i="5" s="1"/>
  <c r="C15" i="4"/>
  <c r="P26" i="4"/>
  <c r="C14" i="4"/>
  <c r="L33" i="4"/>
  <c r="C13" i="4"/>
  <c r="H35" i="4"/>
  <c r="C12" i="4"/>
  <c r="D41" i="4"/>
  <c r="D39" i="2"/>
  <c r="D16" i="6" l="1"/>
  <c r="D13" i="6"/>
  <c r="C5" i="1"/>
  <c r="D6" i="1" s="1"/>
  <c r="D14" i="9"/>
  <c r="D16" i="9"/>
  <c r="D15" i="9"/>
  <c r="D12" i="9"/>
  <c r="D14" i="7"/>
  <c r="D13" i="7"/>
  <c r="D16" i="7"/>
  <c r="D12" i="7"/>
  <c r="D8" i="7"/>
  <c r="D15" i="7"/>
  <c r="D8" i="6"/>
  <c r="D14" i="6"/>
  <c r="D8" i="5"/>
  <c r="D15" i="5"/>
  <c r="D14" i="5"/>
  <c r="D14" i="4"/>
  <c r="D13" i="4"/>
  <c r="D12" i="4"/>
  <c r="D8" i="4"/>
  <c r="D5" i="4"/>
  <c r="D8" i="3"/>
  <c r="D5" i="3"/>
  <c r="D15" i="1" l="1"/>
  <c r="D14" i="1"/>
  <c r="D13" i="1"/>
  <c r="D9" i="1"/>
  <c r="D8" i="2"/>
  <c r="D5" i="2"/>
  <c r="T26" i="4" l="1"/>
  <c r="C16" i="4" s="1"/>
  <c r="D16" i="4" s="1"/>
  <c r="D15" i="4"/>
  <c r="T26" i="3" l="1"/>
  <c r="C16" i="3" s="1"/>
  <c r="D16" i="3" s="1"/>
  <c r="P27" i="3"/>
  <c r="C15" i="3" s="1"/>
  <c r="D15" i="3" s="1"/>
  <c r="L35" i="3"/>
  <c r="C14" i="3" s="1"/>
  <c r="D14" i="3" s="1"/>
  <c r="H37" i="3"/>
  <c r="C13" i="3" s="1"/>
  <c r="D13" i="3" s="1"/>
  <c r="D46" i="3"/>
  <c r="C12" i="3" s="1"/>
  <c r="D12" i="3" s="1"/>
  <c r="T25" i="2" l="1"/>
  <c r="C16" i="2" s="1"/>
  <c r="D16" i="2" s="1"/>
  <c r="P25" i="2"/>
  <c r="C15" i="2" s="1"/>
  <c r="D15" i="2" s="1"/>
  <c r="L31" i="2"/>
  <c r="C14" i="2" s="1"/>
  <c r="D14" i="2" s="1"/>
  <c r="H32" i="2"/>
  <c r="C13" i="2" s="1"/>
  <c r="D13" i="2" s="1"/>
  <c r="C12" i="2"/>
  <c r="D12" i="2" s="1"/>
</calcChain>
</file>

<file path=xl/sharedStrings.xml><?xml version="1.0" encoding="utf-8"?>
<sst xmlns="http://schemas.openxmlformats.org/spreadsheetml/2006/main" count="706" uniqueCount="98">
  <si>
    <t>TOTAL DINING LOCAL PURCHASES</t>
  </si>
  <si>
    <t>ALL CAMPUS VENDORS LOCAL FOOD</t>
  </si>
  <si>
    <t>UOFL LOCAL FOOD</t>
  </si>
  <si>
    <t>DIRECT FARM IMPACT</t>
  </si>
  <si>
    <t>KY PROUD</t>
  </si>
  <si>
    <t>Total purchasing power of UofL dining, on-campus chain franchises. Includes food &amp; non-food purchases (supplies, construction, services, etc). Excludes sodas and large agribusiness.</t>
  </si>
  <si>
    <t>Food purchases by UofL dining and on-campus chain franchises sourced from a food producer, processor, or distributor within 250 miles of campus. Excludes sodas, ice, and large agribusiness.</t>
  </si>
  <si>
    <t>Total UofL dining controllable food purchases sourced from a food producer, processor, or distributor within 250 miles of campus. Excludes sodas, ice, large agribusiness, and food purchased by on-campus franchises.</t>
  </si>
  <si>
    <t>Amount of UofL dining controllable food purchases sourced from a farm within 250 miles of campus.</t>
  </si>
  <si>
    <t>Total KY Proud purchases.</t>
  </si>
  <si>
    <t>CARDINAL CARRYOR COMPANIES</t>
  </si>
  <si>
    <t>GEORGE HOWE</t>
  </si>
  <si>
    <t>PIAZZA PRODUCE</t>
  </si>
  <si>
    <t>ATHENIAN GRILL</t>
  </si>
  <si>
    <t>CLEM'S FOODS</t>
  </si>
  <si>
    <t>HEINE BROS</t>
  </si>
  <si>
    <t>KLOSTERMAN'S BAKING</t>
  </si>
  <si>
    <t>POPCORN STATION</t>
  </si>
  <si>
    <t>PRAIRIE FARMS</t>
  </si>
  <si>
    <t>REINHART</t>
  </si>
  <si>
    <t>RENT AND RAVE</t>
  </si>
  <si>
    <t>REPUBLIC NATIONAL</t>
  </si>
  <si>
    <t>RENTAL DEPOT</t>
  </si>
  <si>
    <t>SYSCO LOUISVILLE</t>
  </si>
  <si>
    <t>JULY 2019</t>
  </si>
  <si>
    <t>TOTAL SPEND</t>
  </si>
  <si>
    <t>TOTAL FOOD</t>
  </si>
  <si>
    <t>Controlled</t>
  </si>
  <si>
    <t>Non-Controlled</t>
  </si>
  <si>
    <t>TOTAL NON-FOOD</t>
  </si>
  <si>
    <t>LOCAL IMPACT</t>
  </si>
  <si>
    <t>SPEND</t>
  </si>
  <si>
    <t>%</t>
  </si>
  <si>
    <t>UofL DINING LOCAL FOOD</t>
  </si>
  <si>
    <t>AUGUST 2019</t>
  </si>
  <si>
    <t>OCTOBER 2019</t>
  </si>
  <si>
    <t>SEPTEMBER 2019</t>
  </si>
  <si>
    <t>GLENNS COMMERCIAL SERVICE</t>
  </si>
  <si>
    <t>MIRANDA CONSTRUCTION</t>
  </si>
  <si>
    <t>PERFORMANCE FOOD GROUP</t>
  </si>
  <si>
    <t>SOUTHERN GLAZERS WINE &amp; SPIRITS</t>
  </si>
  <si>
    <t>WILLIS KLEIN</t>
  </si>
  <si>
    <t>TECH 24</t>
  </si>
  <si>
    <t>JOHN CONTI</t>
  </si>
  <si>
    <t>BGH AQUA</t>
  </si>
  <si>
    <t>PERFORMANCE FOOD SERVICES</t>
  </si>
  <si>
    <t>DECEMBER 2019</t>
  </si>
  <si>
    <t>NOVEMBER 2019</t>
  </si>
  <si>
    <t>WASSERSTROM COMPANY</t>
  </si>
  <si>
    <t>CARDINAL NUTRITION</t>
  </si>
  <si>
    <t>JANUARY 2020</t>
  </si>
  <si>
    <t>REIS PROMOTIONS</t>
  </si>
  <si>
    <t>SYSCO INDIANAPOLIS &amp; LOUISVILLE</t>
  </si>
  <si>
    <t>OFFICE DEPOT INC</t>
  </si>
  <si>
    <t>SOUTHERN GLAZER'S WINE &amp; SPIRITS</t>
  </si>
  <si>
    <t>WILLIS KLEIN SAFE LOCK &amp; DECORATIVE HARDWARE</t>
  </si>
  <si>
    <t>DIXIE ELEMENTARY SCHOOL</t>
  </si>
  <si>
    <t>JOHN CONTI COFFEE COMPANY</t>
  </si>
  <si>
    <t>REINHART FOOD SERVICE</t>
  </si>
  <si>
    <t>TAYLOR ENTERPRISES OF KY INC</t>
  </si>
  <si>
    <t>BHG AQUA SUSHI</t>
  </si>
  <si>
    <t>DPW SALES &amp; SERVICE</t>
  </si>
  <si>
    <t>SYSCO INDIANAPOLIS / LOUISVILLE</t>
  </si>
  <si>
    <t>ATHENIAN HOUSE CATERING LLC</t>
  </si>
  <si>
    <t>BHG AQUA LLC</t>
  </si>
  <si>
    <t>CLEMS REFRIGERATED FOODS</t>
  </si>
  <si>
    <t>GLENNS COMMERCIAL SERVICE LLC</t>
  </si>
  <si>
    <t>HEINE BROTHERS COFFEE</t>
  </si>
  <si>
    <t>HOME CITY ICE CO</t>
  </si>
  <si>
    <t>KLOSTERMANS BAKERY</t>
  </si>
  <si>
    <t>MIRANDA CONSTRUCTION LLC</t>
  </si>
  <si>
    <t>PERFORMANCE FOOD GROUP INC</t>
  </si>
  <si>
    <t>POPCORN STATION OF LOUISVILLE LLC</t>
  </si>
  <si>
    <t>PRAIRIE FARMS DAIRY</t>
  </si>
  <si>
    <t>RENTAL DEPOT INC</t>
  </si>
  <si>
    <t>SYSCO LOUISVILLE FOOD</t>
  </si>
  <si>
    <t>SYSCO LOUISVILLE / INDIANAPOLIS</t>
  </si>
  <si>
    <t>D P W SALES &amp; SERVICE</t>
  </si>
  <si>
    <t>FASTSIGNS 47130</t>
  </si>
  <si>
    <t>REPUBLIC NATIONAL DISTRIBUTING COMPANY LLC 40235</t>
  </si>
  <si>
    <t>ROSSTARRANT ARCHITECTS INC</t>
  </si>
  <si>
    <t>SMART CARE EQUIPMENT SOLUTIONS</t>
  </si>
  <si>
    <t>TECH 24 - COMMERCIAL FOODSERVICE REPAIR INC</t>
  </si>
  <si>
    <t>RIVER CITY DISTRIBUTING INC</t>
  </si>
  <si>
    <t>RELIABLE RENTALS</t>
  </si>
  <si>
    <t>RENT &amp; RAVE</t>
  </si>
  <si>
    <t>CONWAY MIDDLE SCHOOL</t>
  </si>
  <si>
    <t>ALL OCCASIONS PARTY RENTAL 45262</t>
  </si>
  <si>
    <t>HOBART CORPORATION</t>
  </si>
  <si>
    <t>PIZZAZZLE EVENTS LLC</t>
  </si>
  <si>
    <t>FEBRUARY to JUNE 2020</t>
  </si>
  <si>
    <t>BUSH &amp; ENNIS ENTERPRISES INC</t>
  </si>
  <si>
    <t>SYSCO FOOD LOUISVILLE /INDIANAPOLIS</t>
  </si>
  <si>
    <t>STANDARD SALES CO LP</t>
  </si>
  <si>
    <t>SYSCO FOOD LOUISVILLE / INDIANAPOLIS</t>
  </si>
  <si>
    <t>ACADEMIC YEAR 2019 - 2020</t>
  </si>
  <si>
    <t>BHG AQUA SUSHI LLC</t>
  </si>
  <si>
    <t>HEINE BROTHERES COFFEE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</si>
</sst>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8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7" xfId="0" applyBorder="1"/>
    <xf numFmtId="0" fontId="0" fillId="0" borderId="12" xfId="0" applyBorder="1"/>
    <xf numFmtId="44" fontId="0" fillId="0" borderId="6" xfId="1" applyFont="1" applyBorder="1"/>
    <xf numFmtId="0" fontId="0" fillId="0" borderId="4" xfId="0" applyBorder="1"/>
    <xf numFmtId="0" fontId="0" fillId="0" borderId="0" xfId="0" applyBorder="1"/>
    <xf numFmtId="44" fontId="0" fillId="0" borderId="5" xfId="1" applyFont="1" applyBorder="1"/>
    <xf numFmtId="0" fontId="0" fillId="0" borderId="8" xfId="0" applyBorder="1"/>
    <xf numFmtId="0" fontId="0" fillId="0" borderId="9" xfId="0" applyBorder="1"/>
    <xf numFmtId="44" fontId="0" fillId="0" borderId="10" xfId="1" applyFont="1" applyBorder="1"/>
    <xf numFmtId="44" fontId="0" fillId="0" borderId="0" xfId="0" applyNumberFormat="1"/>
    <xf numFmtId="0" fontId="0" fillId="0" borderId="4" xfId="0" applyFill="1" applyBorder="1"/>
    <xf numFmtId="0" fontId="0" fillId="0" borderId="8" xfId="0" applyFill="1" applyBorder="1"/>
    <xf numFmtId="0" fontId="5" fillId="4" borderId="11" xfId="0" applyFont="1" applyFill="1" applyBorder="1"/>
    <xf numFmtId="0" fontId="2" fillId="4" borderId="13" xfId="0" applyFont="1" applyFill="1" applyBorder="1"/>
    <xf numFmtId="0" fontId="2" fillId="4" borderId="5" xfId="0" applyFont="1" applyFill="1" applyBorder="1"/>
    <xf numFmtId="44" fontId="2" fillId="4" borderId="13" xfId="0" applyNumberFormat="1" applyFont="1" applyFill="1" applyBorder="1"/>
    <xf numFmtId="9" fontId="2" fillId="4" borderId="5" xfId="2" applyFont="1" applyFill="1" applyBorder="1"/>
    <xf numFmtId="0" fontId="2" fillId="4" borderId="8" xfId="0" applyFont="1" applyFill="1" applyBorder="1"/>
    <xf numFmtId="44" fontId="2" fillId="4" borderId="14" xfId="0" applyNumberFormat="1" applyFont="1" applyFill="1" applyBorder="1"/>
    <xf numFmtId="9" fontId="2" fillId="4" borderId="10" xfId="2" applyFont="1" applyFill="1" applyBorder="1"/>
    <xf numFmtId="49" fontId="3" fillId="2" borderId="11" xfId="0" applyNumberFormat="1" applyFont="1" applyFill="1" applyBorder="1" applyAlignment="1">
      <alignment horizontal="center"/>
    </xf>
    <xf numFmtId="44" fontId="0" fillId="0" borderId="0" xfId="1" applyFont="1" applyBorder="1"/>
    <xf numFmtId="0" fontId="5" fillId="4" borderId="3" xfId="0" applyFont="1" applyFill="1" applyBorder="1" applyAlignment="1">
      <alignment horizontal="right"/>
    </xf>
    <xf numFmtId="0" fontId="5" fillId="0" borderId="1" xfId="0" applyFont="1" applyBorder="1"/>
    <xf numFmtId="44" fontId="5" fillId="0" borderId="2" xfId="1" applyFont="1" applyBorder="1"/>
    <xf numFmtId="0" fontId="5" fillId="0" borderId="3" xfId="0" applyFont="1" applyBorder="1" applyAlignment="1">
      <alignment horizontal="right"/>
    </xf>
    <xf numFmtId="0" fontId="2" fillId="0" borderId="4" xfId="0" applyFont="1" applyBorder="1"/>
    <xf numFmtId="44" fontId="2" fillId="0" borderId="0" xfId="1" applyFont="1" applyBorder="1"/>
    <xf numFmtId="9" fontId="2" fillId="0" borderId="5" xfId="2" applyFont="1" applyBorder="1"/>
    <xf numFmtId="44" fontId="2" fillId="0" borderId="0" xfId="1" applyFont="1" applyFill="1" applyBorder="1"/>
    <xf numFmtId="44" fontId="2" fillId="0" borderId="9" xfId="1" applyFont="1" applyBorder="1"/>
    <xf numFmtId="9" fontId="2" fillId="0" borderId="10" xfId="2" applyFont="1" applyBorder="1"/>
    <xf numFmtId="0" fontId="6" fillId="0" borderId="0" xfId="0" applyFont="1"/>
    <xf numFmtId="44" fontId="6" fillId="0" borderId="0" xfId="1" applyFont="1" applyFill="1" applyBorder="1" applyAlignment="1" applyProtection="1"/>
    <xf numFmtId="44" fontId="0" fillId="0" borderId="10" xfId="1" applyFont="1" applyFill="1" applyBorder="1"/>
    <xf numFmtId="44" fontId="0" fillId="2" borderId="0" xfId="0" applyNumberFormat="1" applyFill="1"/>
    <xf numFmtId="0" fontId="6" fillId="0" borderId="4" xfId="0" applyFont="1" applyBorder="1"/>
    <xf numFmtId="44" fontId="6" fillId="0" borderId="5" xfId="1" applyFont="1" applyFill="1" applyBorder="1" applyAlignment="1" applyProtection="1"/>
    <xf numFmtId="0" fontId="6" fillId="0" borderId="8" xfId="0" applyFont="1" applyBorder="1"/>
    <xf numFmtId="44" fontId="6" fillId="0" borderId="9" xfId="1" applyFont="1" applyFill="1" applyBorder="1" applyAlignment="1" applyProtection="1"/>
    <xf numFmtId="44" fontId="6" fillId="0" borderId="10" xfId="1" applyFont="1" applyFill="1" applyBorder="1" applyAlignment="1" applyProtection="1"/>
    <xf numFmtId="0" fontId="6" fillId="0" borderId="7" xfId="0" applyFont="1" applyBorder="1"/>
    <xf numFmtId="44" fontId="6" fillId="0" borderId="12" xfId="1" applyFont="1" applyFill="1" applyBorder="1" applyAlignment="1" applyProtection="1"/>
    <xf numFmtId="44" fontId="6" fillId="0" borderId="6" xfId="1" applyFont="1" applyFill="1" applyBorder="1" applyAlignment="1" applyProtection="1"/>
    <xf numFmtId="0" fontId="6" fillId="0" borderId="9" xfId="0" applyFont="1" applyBorder="1"/>
    <xf numFmtId="44" fontId="0" fillId="0" borderId="0" xfId="1" applyFont="1"/>
    <xf numFmtId="0" fontId="6" fillId="0" borderId="12" xfId="0" applyFont="1" applyBorder="1"/>
    <xf numFmtId="44" fontId="6" fillId="0" borderId="5" xfId="0" applyNumberFormat="1" applyFont="1" applyBorder="1"/>
    <xf numFmtId="44" fontId="6" fillId="0" borderId="10" xfId="0" applyNumberFormat="1" applyFont="1" applyBorder="1"/>
    <xf numFmtId="44" fontId="6" fillId="0" borderId="5" xfId="1" applyFont="1" applyBorder="1"/>
    <xf numFmtId="4" fontId="6" fillId="0" borderId="0" xfId="1" applyNumberFormat="1" applyFont="1" applyFill="1" applyBorder="1" applyAlignment="1" applyProtection="1"/>
    <xf numFmtId="0" fontId="3" fillId="2" borderId="11" xfId="0" applyFont="1" applyFill="1" applyBorder="1"/>
    <xf numFmtId="0" fontId="3" fillId="0" borderId="1" xfId="0" applyFont="1" applyBorder="1"/>
    <xf numFmtId="0" fontId="4" fillId="0" borderId="3" xfId="0" applyFont="1" applyBorder="1"/>
    <xf numFmtId="0" fontId="4" fillId="0" borderId="4" xfId="0" applyFont="1" applyBorder="1"/>
    <xf numFmtId="44" fontId="4" fillId="0" borderId="0" xfId="0" applyNumberFormat="1" applyFont="1" applyBorder="1"/>
    <xf numFmtId="9" fontId="4" fillId="0" borderId="5" xfId="2" applyFont="1" applyBorder="1"/>
    <xf numFmtId="0" fontId="4" fillId="0" borderId="5" xfId="0" applyFont="1" applyBorder="1"/>
    <xf numFmtId="0" fontId="4" fillId="0" borderId="8" xfId="0" applyFont="1" applyBorder="1"/>
    <xf numFmtId="44" fontId="4" fillId="0" borderId="9" xfId="0" applyNumberFormat="1" applyFont="1" applyBorder="1"/>
    <xf numFmtId="9" fontId="4" fillId="0" borderId="10" xfId="2" applyFont="1" applyBorder="1"/>
    <xf numFmtId="0" fontId="4" fillId="0" borderId="0" xfId="0" applyFont="1"/>
    <xf numFmtId="0" fontId="3" fillId="4" borderId="11" xfId="0" applyFont="1" applyFill="1" applyBorder="1"/>
    <xf numFmtId="0" fontId="3" fillId="4" borderId="3" xfId="0" applyFont="1" applyFill="1" applyBorder="1"/>
    <xf numFmtId="0" fontId="4" fillId="4" borderId="13" xfId="0" applyFont="1" applyFill="1" applyBorder="1"/>
    <xf numFmtId="0" fontId="4" fillId="4" borderId="5" xfId="0" applyFont="1" applyFill="1" applyBorder="1"/>
    <xf numFmtId="44" fontId="4" fillId="4" borderId="13" xfId="0" applyNumberFormat="1" applyFont="1" applyFill="1" applyBorder="1"/>
    <xf numFmtId="9" fontId="4" fillId="4" borderId="5" xfId="2" applyFont="1" applyFill="1" applyBorder="1"/>
    <xf numFmtId="0" fontId="4" fillId="4" borderId="8" xfId="0" applyFont="1" applyFill="1" applyBorder="1"/>
    <xf numFmtId="44" fontId="4" fillId="4" borderId="14" xfId="0" applyNumberFormat="1" applyFont="1" applyFill="1" applyBorder="1"/>
    <xf numFmtId="9" fontId="4" fillId="4" borderId="10" xfId="2" applyFont="1" applyFill="1" applyBorder="1"/>
    <xf numFmtId="44" fontId="3" fillId="0" borderId="2" xfId="0" applyNumberFormat="1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amark365-my.sharepoint.com/personal/klingenschmidt-lindsay_aramark_com/Documents/Desktop/Aramark%20Sustainability/Local%20&amp;%20Sustainable%20Purchasing/AY%202019%20-%202020/October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amark365-my.sharepoint.com/personal/klingenschmidt-lindsay_aramark_com/Documents/Desktop/Aramark%20Sustainability/Local%20&amp;%20Sustainable%20Purchasing/AY%202019%20-%202020/November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amark365-my.sharepoint.com/personal/klingenschmidt-lindsay_aramark_com/Documents/Desktop/Aramark%20Sustainability/Local%20&amp;%20Sustainable%20Purchasing/AY%202019%20-%202020/December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amark365-my.sharepoint.com/personal/klingenschmidt-lindsay_aramark_com/Documents/Desktop/Aramark%20Sustainability/Local%20&amp;%20Sustainable%20Purchasing/AY%202019%20-%202020/January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amark365-my.sharepoint.com/personal/klingenschmidt-lindsay_aramark_com/Documents/Desktop/Aramark%20Sustainability/Local%20&amp;%20Sustainable%20Purchasing/AY%202019%20-%202020/FEBtoJUN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IMPACT"/>
      <sheetName val="Report"/>
      <sheetName val="clems"/>
      <sheetName val="prairie"/>
      <sheetName val="sysco"/>
      <sheetName val="piazza"/>
    </sheetNames>
    <sheetDataSet>
      <sheetData sheetId="0" refreshError="1"/>
      <sheetData sheetId="1">
        <row r="77">
          <cell r="D77">
            <v>1083622.9600000004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IMPACT"/>
      <sheetName val="Report"/>
      <sheetName val="prairie"/>
      <sheetName val="clems"/>
      <sheetName val="sysco"/>
      <sheetName val="piazza"/>
    </sheetNames>
    <sheetDataSet>
      <sheetData sheetId="0"/>
      <sheetData sheetId="1">
        <row r="76">
          <cell r="D76">
            <v>1159662.3799999999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IMPACT"/>
      <sheetName val="Report"/>
      <sheetName val="clems"/>
      <sheetName val="prairie"/>
      <sheetName val="sysco"/>
      <sheetName val="piazza"/>
    </sheetNames>
    <sheetDataSet>
      <sheetData sheetId="0"/>
      <sheetData sheetId="1">
        <row r="69">
          <cell r="D69">
            <v>432534.96000000008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IMPACT"/>
      <sheetName val="Report"/>
      <sheetName val="prairie"/>
      <sheetName val="clems"/>
      <sheetName val="sysco"/>
      <sheetName val="piazza"/>
    </sheetNames>
    <sheetDataSet>
      <sheetData sheetId="0"/>
      <sheetData sheetId="1">
        <row r="80">
          <cell r="D80">
            <v>884839.79999999993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IMPACT"/>
      <sheetName val="REPORT"/>
      <sheetName val="clems"/>
      <sheetName val="prairie"/>
      <sheetName val="piazza"/>
      <sheetName val="sysco"/>
    </sheetNames>
    <sheetDataSet>
      <sheetData sheetId="0"/>
      <sheetData sheetId="1">
        <row r="91">
          <cell r="D91">
            <v>1816872.4199999997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C849-EC62-49A7-A97E-400971006296}">
  <dimension ref="A2:T66"/>
  <sheetViews>
    <sheetView tabSelected="1" zoomScale="90" zoomScaleNormal="90" workbookViewId="0">
      <selection activeCell="B20" sqref="B20:D20"/>
    </sheetView>
  </sheetViews>
  <sheetFormatPr defaultRowHeight="15" x14ac:dyDescent="0.25"/>
  <cols>
    <col min="2" max="2" width="52.42578125" bestFit="1" customWidth="1"/>
    <col min="3" max="3" width="18.85546875" bestFit="1" customWidth="1"/>
    <col min="4" max="4" width="14.5703125" bestFit="1" customWidth="1"/>
    <col min="6" max="6" width="52.42578125" bestFit="1" customWidth="1"/>
    <col min="8" max="8" width="13.5703125" bestFit="1" customWidth="1"/>
    <col min="10" max="10" width="49.140625" bestFit="1" customWidth="1"/>
    <col min="12" max="12" width="12.140625" bestFit="1" customWidth="1"/>
    <col min="14" max="14" width="30.5703125" bestFit="1" customWidth="1"/>
    <col min="16" max="16" width="12.140625" bestFit="1" customWidth="1"/>
    <col min="18" max="18" width="30.5703125" bestFit="1" customWidth="1"/>
    <col min="20" max="20" width="12.140625" bestFit="1" customWidth="1"/>
  </cols>
  <sheetData>
    <row r="2" spans="2:4" ht="18.75" x14ac:dyDescent="0.3">
      <c r="B2" s="58" t="s">
        <v>95</v>
      </c>
    </row>
    <row r="5" spans="2:4" ht="18.75" x14ac:dyDescent="0.3">
      <c r="B5" s="59" t="s">
        <v>25</v>
      </c>
      <c r="C5" s="78">
        <f>SUM('JULY 2019'!C4+'AUG 2019'!C4+'SEPT 2019'!C4+'OCT 2019'!C4+'NOV 2019'!C4+'DEC 2019'!C4+'JAN 2020'!C4+'FEB TO JUNE 2020'!C4)</f>
        <v>7536879.5700000003</v>
      </c>
      <c r="D5" s="60"/>
    </row>
    <row r="6" spans="2:4" ht="18.75" x14ac:dyDescent="0.3">
      <c r="B6" s="61" t="s">
        <v>26</v>
      </c>
      <c r="C6" s="62">
        <f>SUM('JULY 2019'!C5+'AUG 2019'!C5+'SEPT 2019'!C5+'OCT 2019'!C5+'NOV 2019'!C5+'DEC 2019'!C5+'JAN 2020'!C5+'FEB TO JUNE 2020'!C5)</f>
        <v>5387637.5700000003</v>
      </c>
      <c r="D6" s="63">
        <f>C6/C5</f>
        <v>0.71483662701008233</v>
      </c>
    </row>
    <row r="7" spans="2:4" ht="18.75" x14ac:dyDescent="0.3">
      <c r="B7" s="61" t="s">
        <v>27</v>
      </c>
      <c r="C7" s="62">
        <f>SUM('JULY 2019'!C6+'AUG 2019'!C6+'SEPT 2019'!C6+'OCT 2019'!C6+'NOV 2019'!C6+'DEC 2019'!C6+'JAN 2020'!C6+'FEB TO JUNE 2020'!C6)</f>
        <v>3181542.96</v>
      </c>
      <c r="D7" s="64"/>
    </row>
    <row r="8" spans="2:4" ht="18.75" x14ac:dyDescent="0.3">
      <c r="B8" s="61" t="s">
        <v>28</v>
      </c>
      <c r="C8" s="62">
        <f>SUM('JULY 2019'!C7+'AUG 2019'!C7+'SEPT 2019'!C7+'OCT 2019'!C7+'NOV 2019'!C7+'DEC 2019'!C7+'JAN 2020'!C7+'FEB TO JUNE 2020'!C7)</f>
        <v>2206094.61</v>
      </c>
      <c r="D8" s="64"/>
    </row>
    <row r="9" spans="2:4" ht="18.75" x14ac:dyDescent="0.3">
      <c r="B9" s="65" t="s">
        <v>29</v>
      </c>
      <c r="C9" s="66">
        <f>SUM('JULY 2019'!C8+'AUG 2019'!C8+'SEPT 2019'!C8+'OCT 2019'!C8+'NOV 2019'!C8+'DEC 2019'!C8+'JAN 2020'!C8+'FEB TO JUNE 2020'!C8)</f>
        <v>2149242</v>
      </c>
      <c r="D9" s="67">
        <f>C9/C5</f>
        <v>0.28516337298991762</v>
      </c>
    </row>
    <row r="10" spans="2:4" ht="18.75" x14ac:dyDescent="0.3">
      <c r="B10" s="68"/>
      <c r="C10" s="68"/>
      <c r="D10" s="68"/>
    </row>
    <row r="11" spans="2:4" ht="18.75" x14ac:dyDescent="0.3">
      <c r="B11" s="69" t="s">
        <v>30</v>
      </c>
      <c r="C11" s="69" t="s">
        <v>31</v>
      </c>
      <c r="D11" s="70" t="s">
        <v>32</v>
      </c>
    </row>
    <row r="12" spans="2:4" ht="18.75" x14ac:dyDescent="0.3">
      <c r="B12" s="71"/>
      <c r="C12" s="71"/>
      <c r="D12" s="72"/>
    </row>
    <row r="13" spans="2:4" ht="18.75" x14ac:dyDescent="0.3">
      <c r="B13" s="71" t="s">
        <v>0</v>
      </c>
      <c r="C13" s="73">
        <f>D66</f>
        <v>2742932.11</v>
      </c>
      <c r="D13" s="74">
        <f>C13/C5</f>
        <v>0.36393471389911036</v>
      </c>
    </row>
    <row r="14" spans="2:4" ht="18.75" x14ac:dyDescent="0.3">
      <c r="B14" s="71" t="s">
        <v>1</v>
      </c>
      <c r="C14" s="73">
        <f>H40</f>
        <v>1799665.2899999998</v>
      </c>
      <c r="D14" s="74">
        <f>C14/C5</f>
        <v>0.23878121884333089</v>
      </c>
    </row>
    <row r="15" spans="2:4" ht="18.75" x14ac:dyDescent="0.3">
      <c r="B15" s="71" t="s">
        <v>33</v>
      </c>
      <c r="C15" s="73">
        <f>L38</f>
        <v>790161.24999999977</v>
      </c>
      <c r="D15" s="74">
        <f>C15/C5</f>
        <v>0.10483930951280938</v>
      </c>
    </row>
    <row r="16" spans="2:4" ht="18.75" x14ac:dyDescent="0.3">
      <c r="B16" s="71" t="s">
        <v>3</v>
      </c>
      <c r="C16" s="73">
        <f>P27</f>
        <v>222992.13999999998</v>
      </c>
      <c r="D16" s="74">
        <f>C16/C5</f>
        <v>2.958679887729717E-2</v>
      </c>
    </row>
    <row r="17" spans="1:20" ht="18.75" x14ac:dyDescent="0.3">
      <c r="B17" s="75" t="s">
        <v>4</v>
      </c>
      <c r="C17" s="76">
        <f>T26</f>
        <v>107825.97</v>
      </c>
      <c r="D17" s="77">
        <f>C17/C5</f>
        <v>1.4306447250290878E-2</v>
      </c>
    </row>
    <row r="19" spans="1:20" ht="18.75" x14ac:dyDescent="0.3">
      <c r="A19" s="1"/>
      <c r="B19" s="86" t="s">
        <v>0</v>
      </c>
      <c r="C19" s="87"/>
      <c r="D19" s="88"/>
      <c r="E19" s="1"/>
      <c r="F19" s="86" t="s">
        <v>1</v>
      </c>
      <c r="G19" s="87"/>
      <c r="H19" s="88"/>
      <c r="I19" s="1"/>
      <c r="J19" s="86" t="s">
        <v>2</v>
      </c>
      <c r="K19" s="87"/>
      <c r="L19" s="88"/>
      <c r="M19" s="2"/>
      <c r="N19" s="86" t="s">
        <v>3</v>
      </c>
      <c r="O19" s="87"/>
      <c r="P19" s="88"/>
      <c r="Q19" s="1"/>
      <c r="R19" s="86" t="s">
        <v>4</v>
      </c>
      <c r="S19" s="87"/>
      <c r="T19" s="88"/>
    </row>
    <row r="20" spans="1:20" s="80" customFormat="1" ht="62.1" customHeight="1" x14ac:dyDescent="0.25">
      <c r="A20" s="79"/>
      <c r="B20" s="81" t="s">
        <v>5</v>
      </c>
      <c r="C20" s="82"/>
      <c r="D20" s="83"/>
      <c r="E20" s="79"/>
      <c r="F20" s="81" t="s">
        <v>6</v>
      </c>
      <c r="G20" s="84"/>
      <c r="H20" s="85"/>
      <c r="I20" s="79"/>
      <c r="J20" s="81" t="s">
        <v>7</v>
      </c>
      <c r="K20" s="84"/>
      <c r="L20" s="85"/>
      <c r="M20" s="79"/>
      <c r="N20" s="81" t="s">
        <v>8</v>
      </c>
      <c r="O20" s="84"/>
      <c r="P20" s="85"/>
      <c r="Q20" s="79"/>
      <c r="R20" s="81" t="s">
        <v>9</v>
      </c>
      <c r="S20" s="84"/>
      <c r="T20" s="85"/>
    </row>
    <row r="22" spans="1:20" x14ac:dyDescent="0.25">
      <c r="B22" s="48" t="s">
        <v>87</v>
      </c>
      <c r="C22" s="8"/>
      <c r="D22" s="9">
        <v>9454.02</v>
      </c>
      <c r="F22" s="7" t="s">
        <v>63</v>
      </c>
      <c r="G22" s="8"/>
      <c r="H22" s="9">
        <v>193357.49</v>
      </c>
      <c r="J22" s="7" t="s">
        <v>63</v>
      </c>
      <c r="K22" s="8"/>
      <c r="L22" s="9">
        <v>193357.49</v>
      </c>
      <c r="N22" s="7" t="s">
        <v>65</v>
      </c>
      <c r="O22" s="8"/>
      <c r="P22" s="9">
        <v>85499.72</v>
      </c>
      <c r="R22" s="7" t="s">
        <v>65</v>
      </c>
      <c r="S22" s="8"/>
      <c r="T22" s="9">
        <v>75613.119999999995</v>
      </c>
    </row>
    <row r="23" spans="1:20" x14ac:dyDescent="0.25">
      <c r="B23" s="10" t="s">
        <v>13</v>
      </c>
      <c r="C23" s="11"/>
      <c r="D23" s="12">
        <v>17358.61</v>
      </c>
      <c r="F23" s="10" t="s">
        <v>64</v>
      </c>
      <c r="G23" s="11"/>
      <c r="H23" s="12">
        <v>172002.36</v>
      </c>
      <c r="J23" s="10" t="s">
        <v>64</v>
      </c>
      <c r="K23" s="11"/>
      <c r="L23" s="12">
        <v>172002.36</v>
      </c>
      <c r="N23" s="10" t="s">
        <v>12</v>
      </c>
      <c r="O23" s="11"/>
      <c r="P23" s="12">
        <v>30157.96</v>
      </c>
      <c r="R23" s="10" t="s">
        <v>12</v>
      </c>
      <c r="S23" s="11"/>
      <c r="T23" s="12">
        <v>16356.77</v>
      </c>
    </row>
    <row r="24" spans="1:20" x14ac:dyDescent="0.25">
      <c r="B24" s="10" t="s">
        <v>63</v>
      </c>
      <c r="C24" s="11"/>
      <c r="D24" s="12">
        <v>175998.88</v>
      </c>
      <c r="F24" s="10" t="s">
        <v>49</v>
      </c>
      <c r="G24" s="11"/>
      <c r="H24" s="12">
        <v>11409.73</v>
      </c>
      <c r="J24" s="10" t="s">
        <v>49</v>
      </c>
      <c r="K24" s="11"/>
      <c r="L24" s="12">
        <v>11409.73</v>
      </c>
      <c r="N24" s="10" t="s">
        <v>73</v>
      </c>
      <c r="O24" s="11"/>
      <c r="P24" s="12">
        <v>106457.99</v>
      </c>
      <c r="R24" s="13" t="s">
        <v>76</v>
      </c>
      <c r="S24" s="14"/>
      <c r="T24" s="15">
        <v>15856.08</v>
      </c>
    </row>
    <row r="25" spans="1:20" x14ac:dyDescent="0.25">
      <c r="B25" s="43" t="s">
        <v>96</v>
      </c>
      <c r="C25" s="11"/>
      <c r="D25" s="12">
        <v>171552.36</v>
      </c>
      <c r="F25" s="10" t="s">
        <v>65</v>
      </c>
      <c r="G25" s="11"/>
      <c r="H25" s="12">
        <v>122379.2</v>
      </c>
      <c r="J25" s="10" t="s">
        <v>65</v>
      </c>
      <c r="K25" s="11"/>
      <c r="L25" s="12">
        <v>111670.26</v>
      </c>
      <c r="N25" s="13" t="s">
        <v>76</v>
      </c>
      <c r="O25" s="14"/>
      <c r="P25" s="15">
        <v>876.47</v>
      </c>
      <c r="T25" s="52"/>
    </row>
    <row r="26" spans="1:20" x14ac:dyDescent="0.25">
      <c r="B26" s="43" t="s">
        <v>91</v>
      </c>
      <c r="C26" s="11"/>
      <c r="D26" s="12">
        <v>670.31</v>
      </c>
      <c r="F26" s="10" t="s">
        <v>97</v>
      </c>
      <c r="G26" s="11"/>
      <c r="H26" s="12">
        <v>2490.8000000000002</v>
      </c>
      <c r="J26" s="10" t="s">
        <v>97</v>
      </c>
      <c r="K26" s="11"/>
      <c r="L26" s="12">
        <v>2490.8000000000002</v>
      </c>
      <c r="P26" s="52"/>
      <c r="T26" s="52">
        <f>SUM(T22:T24)</f>
        <v>107825.97</v>
      </c>
    </row>
    <row r="27" spans="1:20" x14ac:dyDescent="0.25">
      <c r="B27" s="10" t="s">
        <v>10</v>
      </c>
      <c r="C27" s="11"/>
      <c r="D27" s="12">
        <v>7109.73</v>
      </c>
      <c r="F27" s="10" t="s">
        <v>57</v>
      </c>
      <c r="G27" s="11"/>
      <c r="H27" s="12">
        <v>429.87</v>
      </c>
      <c r="J27" s="10" t="s">
        <v>57</v>
      </c>
      <c r="K27" s="11"/>
      <c r="L27" s="12">
        <v>429.87</v>
      </c>
      <c r="P27" s="52">
        <f>SUM(P22:P25)</f>
        <v>222992.13999999998</v>
      </c>
    </row>
    <row r="28" spans="1:20" x14ac:dyDescent="0.25">
      <c r="B28" s="43" t="s">
        <v>49</v>
      </c>
      <c r="C28" s="11"/>
      <c r="D28" s="12">
        <v>11409.73</v>
      </c>
      <c r="F28" s="10" t="s">
        <v>69</v>
      </c>
      <c r="G28" s="11"/>
      <c r="H28" s="12">
        <v>52809.25</v>
      </c>
      <c r="J28" s="10" t="s">
        <v>69</v>
      </c>
      <c r="K28" s="11"/>
      <c r="L28" s="12">
        <v>52809.25</v>
      </c>
    </row>
    <row r="29" spans="1:20" x14ac:dyDescent="0.25">
      <c r="B29" s="43" t="s">
        <v>65</v>
      </c>
      <c r="C29" s="11"/>
      <c r="D29" s="12">
        <v>128199.88</v>
      </c>
      <c r="F29" s="10" t="s">
        <v>71</v>
      </c>
      <c r="G29" s="11"/>
      <c r="H29" s="12">
        <v>151095.42000000001</v>
      </c>
      <c r="J29" s="10" t="s">
        <v>12</v>
      </c>
      <c r="K29" s="11"/>
      <c r="L29" s="12">
        <v>65909.09</v>
      </c>
    </row>
    <row r="30" spans="1:20" x14ac:dyDescent="0.25">
      <c r="B30" s="43" t="s">
        <v>86</v>
      </c>
      <c r="C30" s="11"/>
      <c r="D30" s="12">
        <v>39.96</v>
      </c>
      <c r="F30" s="10" t="s">
        <v>12</v>
      </c>
      <c r="G30" s="11"/>
      <c r="H30" s="12">
        <v>218906.99</v>
      </c>
      <c r="J30" s="10" t="s">
        <v>72</v>
      </c>
      <c r="K30" s="11"/>
      <c r="L30" s="12">
        <v>1322.65</v>
      </c>
    </row>
    <row r="31" spans="1:20" x14ac:dyDescent="0.25">
      <c r="B31" s="43" t="s">
        <v>77</v>
      </c>
      <c r="C31" s="11"/>
      <c r="D31" s="12">
        <v>12796.12</v>
      </c>
      <c r="F31" s="10" t="s">
        <v>72</v>
      </c>
      <c r="G31" s="11"/>
      <c r="H31" s="12">
        <v>1322.65</v>
      </c>
      <c r="J31" s="10" t="s">
        <v>73</v>
      </c>
      <c r="K31" s="11"/>
      <c r="L31" s="12">
        <v>105214.08</v>
      </c>
    </row>
    <row r="32" spans="1:20" x14ac:dyDescent="0.25">
      <c r="B32" s="10" t="s">
        <v>56</v>
      </c>
      <c r="C32" s="11"/>
      <c r="D32" s="12">
        <v>69.930000000000007</v>
      </c>
      <c r="F32" s="10" t="s">
        <v>73</v>
      </c>
      <c r="G32" s="11"/>
      <c r="H32" s="12">
        <v>105214.08</v>
      </c>
      <c r="J32" s="10" t="s">
        <v>79</v>
      </c>
      <c r="K32" s="11"/>
      <c r="L32" s="12">
        <v>359.95</v>
      </c>
    </row>
    <row r="33" spans="2:12" x14ac:dyDescent="0.25">
      <c r="B33" s="10" t="s">
        <v>61</v>
      </c>
      <c r="C33" s="11"/>
      <c r="D33" s="12">
        <v>607.55999999999995</v>
      </c>
      <c r="F33" s="10" t="s">
        <v>58</v>
      </c>
      <c r="G33" s="11"/>
      <c r="H33" s="12">
        <v>138565.4</v>
      </c>
      <c r="J33" s="10" t="s">
        <v>83</v>
      </c>
      <c r="K33" s="11"/>
      <c r="L33" s="12">
        <v>166.35</v>
      </c>
    </row>
    <row r="34" spans="2:12" x14ac:dyDescent="0.25">
      <c r="B34" s="43" t="s">
        <v>78</v>
      </c>
      <c r="C34" s="11"/>
      <c r="D34" s="12">
        <v>2682.44</v>
      </c>
      <c r="F34" s="10" t="s">
        <v>79</v>
      </c>
      <c r="G34" s="11"/>
      <c r="H34" s="12">
        <v>359.95</v>
      </c>
      <c r="J34" s="10" t="s">
        <v>54</v>
      </c>
      <c r="K34" s="11"/>
      <c r="L34" s="12">
        <v>-58.8</v>
      </c>
    </row>
    <row r="35" spans="2:12" x14ac:dyDescent="0.25">
      <c r="B35" s="10" t="s">
        <v>11</v>
      </c>
      <c r="C35" s="11"/>
      <c r="D35" s="12">
        <v>200</v>
      </c>
      <c r="F35" s="10" t="s">
        <v>83</v>
      </c>
      <c r="G35" s="11"/>
      <c r="H35" s="12">
        <v>166.35</v>
      </c>
      <c r="J35" s="10" t="s">
        <v>76</v>
      </c>
      <c r="K35" s="11"/>
      <c r="L35" s="12">
        <v>71426.47</v>
      </c>
    </row>
    <row r="36" spans="2:12" x14ac:dyDescent="0.25">
      <c r="B36" s="10" t="s">
        <v>37</v>
      </c>
      <c r="C36" s="11"/>
      <c r="D36" s="12">
        <v>509.39</v>
      </c>
      <c r="F36" s="10" t="s">
        <v>54</v>
      </c>
      <c r="G36" s="11"/>
      <c r="H36" s="12">
        <v>-58.8</v>
      </c>
      <c r="J36" s="13" t="s">
        <v>59</v>
      </c>
      <c r="K36" s="14"/>
      <c r="L36" s="15">
        <v>1651.7</v>
      </c>
    </row>
    <row r="37" spans="2:12" x14ac:dyDescent="0.25">
      <c r="B37" s="43" t="s">
        <v>67</v>
      </c>
      <c r="C37" s="11"/>
      <c r="D37" s="12">
        <v>2490.8000000000002</v>
      </c>
      <c r="F37" s="10" t="s">
        <v>76</v>
      </c>
      <c r="G37" s="11"/>
      <c r="H37" s="12">
        <v>627562.85</v>
      </c>
    </row>
    <row r="38" spans="2:12" x14ac:dyDescent="0.25">
      <c r="B38" s="43" t="s">
        <v>88</v>
      </c>
      <c r="C38" s="11"/>
      <c r="D38" s="12">
        <v>2390.0100000000002</v>
      </c>
      <c r="F38" s="13" t="s">
        <v>59</v>
      </c>
      <c r="G38" s="14"/>
      <c r="H38" s="15">
        <v>1651.7</v>
      </c>
      <c r="L38" s="16">
        <f>SUM(L22:L36)</f>
        <v>790161.24999999977</v>
      </c>
    </row>
    <row r="39" spans="2:12" x14ac:dyDescent="0.25">
      <c r="B39" s="43" t="s">
        <v>68</v>
      </c>
      <c r="C39" s="11"/>
      <c r="D39" s="12">
        <v>1995.55</v>
      </c>
    </row>
    <row r="40" spans="2:12" x14ac:dyDescent="0.25">
      <c r="B40" s="10" t="s">
        <v>57</v>
      </c>
      <c r="C40" s="11"/>
      <c r="D40" s="12">
        <v>429.87</v>
      </c>
      <c r="H40" s="16">
        <f>SUM(H22:H38)</f>
        <v>1799665.2899999998</v>
      </c>
    </row>
    <row r="41" spans="2:12" x14ac:dyDescent="0.25">
      <c r="B41" s="43" t="s">
        <v>69</v>
      </c>
      <c r="C41" s="11"/>
      <c r="D41" s="12">
        <v>52809.25</v>
      </c>
    </row>
    <row r="42" spans="2:12" x14ac:dyDescent="0.25">
      <c r="B42" s="43" t="s">
        <v>70</v>
      </c>
      <c r="C42" s="11"/>
      <c r="D42" s="12">
        <v>362396.27</v>
      </c>
    </row>
    <row r="43" spans="2:12" x14ac:dyDescent="0.25">
      <c r="B43" s="10" t="s">
        <v>53</v>
      </c>
      <c r="C43" s="11"/>
      <c r="D43" s="12">
        <v>21015.41</v>
      </c>
    </row>
    <row r="44" spans="2:12" x14ac:dyDescent="0.25">
      <c r="B44" s="43" t="s">
        <v>71</v>
      </c>
      <c r="C44" s="11"/>
      <c r="D44" s="12">
        <v>151095.42000000001</v>
      </c>
    </row>
    <row r="45" spans="2:12" x14ac:dyDescent="0.25">
      <c r="B45" s="43" t="s">
        <v>12</v>
      </c>
      <c r="C45" s="11"/>
      <c r="D45" s="12">
        <v>306630.19</v>
      </c>
    </row>
    <row r="46" spans="2:12" x14ac:dyDescent="0.25">
      <c r="B46" s="43" t="s">
        <v>89</v>
      </c>
      <c r="C46" s="11"/>
      <c r="D46" s="12">
        <v>1323.94</v>
      </c>
    </row>
    <row r="47" spans="2:12" x14ac:dyDescent="0.25">
      <c r="B47" s="43" t="s">
        <v>72</v>
      </c>
      <c r="C47" s="11"/>
      <c r="D47" s="12">
        <v>1322.65</v>
      </c>
    </row>
    <row r="48" spans="2:12" x14ac:dyDescent="0.25">
      <c r="B48" s="43" t="s">
        <v>73</v>
      </c>
      <c r="C48" s="11"/>
      <c r="D48" s="12">
        <v>106457.99</v>
      </c>
    </row>
    <row r="49" spans="2:4" x14ac:dyDescent="0.25">
      <c r="B49" s="43" t="s">
        <v>58</v>
      </c>
      <c r="C49" s="11"/>
      <c r="D49" s="12">
        <v>138565.4</v>
      </c>
    </row>
    <row r="50" spans="2:4" x14ac:dyDescent="0.25">
      <c r="B50" s="43" t="s">
        <v>51</v>
      </c>
      <c r="C50" s="11"/>
      <c r="D50" s="12">
        <v>577.32000000000005</v>
      </c>
    </row>
    <row r="51" spans="2:4" x14ac:dyDescent="0.25">
      <c r="B51" s="43" t="s">
        <v>84</v>
      </c>
      <c r="C51" s="11"/>
      <c r="D51" s="12">
        <v>515.58000000000004</v>
      </c>
    </row>
    <row r="52" spans="2:4" x14ac:dyDescent="0.25">
      <c r="B52" s="43" t="s">
        <v>85</v>
      </c>
      <c r="C52" s="11"/>
      <c r="D52" s="12">
        <v>5430.12</v>
      </c>
    </row>
    <row r="53" spans="2:4" x14ac:dyDescent="0.25">
      <c r="B53" s="43" t="s">
        <v>74</v>
      </c>
      <c r="C53" s="11"/>
      <c r="D53" s="12">
        <v>16919.21</v>
      </c>
    </row>
    <row r="54" spans="2:4" x14ac:dyDescent="0.25">
      <c r="B54" s="43" t="s">
        <v>79</v>
      </c>
      <c r="C54" s="11"/>
      <c r="D54" s="12">
        <v>-143.43</v>
      </c>
    </row>
    <row r="55" spans="2:4" x14ac:dyDescent="0.25">
      <c r="B55" s="43" t="s">
        <v>83</v>
      </c>
      <c r="C55" s="11"/>
      <c r="D55" s="12">
        <v>166.35</v>
      </c>
    </row>
    <row r="56" spans="2:4" x14ac:dyDescent="0.25">
      <c r="B56" s="43" t="s">
        <v>80</v>
      </c>
      <c r="C56" s="11"/>
      <c r="D56" s="12">
        <v>23834.65</v>
      </c>
    </row>
    <row r="57" spans="2:4" x14ac:dyDescent="0.25">
      <c r="B57" s="43" t="s">
        <v>81</v>
      </c>
      <c r="C57" s="11"/>
      <c r="D57" s="12">
        <v>12546.54</v>
      </c>
    </row>
    <row r="58" spans="2:4" x14ac:dyDescent="0.25">
      <c r="B58" s="43" t="s">
        <v>54</v>
      </c>
      <c r="C58" s="11"/>
      <c r="D58" s="12">
        <v>-58.8</v>
      </c>
    </row>
    <row r="59" spans="2:4" x14ac:dyDescent="0.25">
      <c r="B59" s="43" t="s">
        <v>93</v>
      </c>
      <c r="C59" s="11"/>
      <c r="D59" s="12">
        <v>21.35</v>
      </c>
    </row>
    <row r="60" spans="2:4" x14ac:dyDescent="0.25">
      <c r="B60" s="43" t="s">
        <v>76</v>
      </c>
      <c r="C60" s="11"/>
      <c r="D60" s="12">
        <v>955096.43</v>
      </c>
    </row>
    <row r="61" spans="2:4" x14ac:dyDescent="0.25">
      <c r="B61" s="43" t="s">
        <v>59</v>
      </c>
      <c r="C61" s="11"/>
      <c r="D61" s="12">
        <v>5403.61</v>
      </c>
    </row>
    <row r="62" spans="2:4" x14ac:dyDescent="0.25">
      <c r="B62" s="43" t="s">
        <v>82</v>
      </c>
      <c r="C62" s="11"/>
      <c r="D62" s="12">
        <v>879.84</v>
      </c>
    </row>
    <row r="63" spans="2:4" x14ac:dyDescent="0.25">
      <c r="B63" s="43" t="s">
        <v>48</v>
      </c>
      <c r="C63" s="11"/>
      <c r="D63" s="12">
        <v>32711</v>
      </c>
    </row>
    <row r="64" spans="2:4" x14ac:dyDescent="0.25">
      <c r="B64" s="13" t="s">
        <v>55</v>
      </c>
      <c r="C64" s="14"/>
      <c r="D64" s="15">
        <v>1450.67</v>
      </c>
    </row>
    <row r="66" spans="4:4" x14ac:dyDescent="0.25">
      <c r="D66" s="16">
        <f>SUM(D22:D64)</f>
        <v>2742932.11</v>
      </c>
    </row>
  </sheetData>
  <mergeCells count="10">
    <mergeCell ref="B19:D19"/>
    <mergeCell ref="F19:H19"/>
    <mergeCell ref="J19:L19"/>
    <mergeCell ref="N19:P19"/>
    <mergeCell ref="R19:T19"/>
    <mergeCell ref="B20:D20"/>
    <mergeCell ref="F20:H20"/>
    <mergeCell ref="J20:L20"/>
    <mergeCell ref="N20:P20"/>
    <mergeCell ref="R20:T20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22A74-6F38-4B43-9BA7-5750FF454385}">
  <dimension ref="A2:T47"/>
  <sheetViews>
    <sheetView topLeftCell="J12" workbookViewId="0">
      <selection activeCell="R21" sqref="R21:T23"/>
    </sheetView>
  </sheetViews>
  <sheetFormatPr defaultRowHeight="15" x14ac:dyDescent="0.25"/>
  <cols>
    <col min="2" max="2" width="33.85546875" bestFit="1" customWidth="1"/>
    <col min="3" max="3" width="13.140625" bestFit="1" customWidth="1"/>
    <col min="4" max="4" width="12.140625" bestFit="1" customWidth="1"/>
    <col min="6" max="6" width="27.85546875" bestFit="1" customWidth="1"/>
    <col min="8" max="8" width="11.140625" bestFit="1" customWidth="1"/>
    <col min="10" max="10" width="27.85546875" bestFit="1" customWidth="1"/>
    <col min="12" max="12" width="11.140625" bestFit="1" customWidth="1"/>
    <col min="14" max="14" width="27.85546875" bestFit="1" customWidth="1"/>
    <col min="16" max="16" width="11.85546875" bestFit="1" customWidth="1"/>
    <col min="18" max="18" width="33.140625" bestFit="1" customWidth="1"/>
    <col min="20" max="20" width="10.85546875" bestFit="1" customWidth="1"/>
  </cols>
  <sheetData>
    <row r="2" spans="2:4" ht="18.75" x14ac:dyDescent="0.3">
      <c r="B2" s="27" t="s">
        <v>24</v>
      </c>
    </row>
    <row r="4" spans="2:4" ht="15.75" x14ac:dyDescent="0.25">
      <c r="B4" s="30" t="s">
        <v>25</v>
      </c>
      <c r="C4" s="31">
        <v>243487.74</v>
      </c>
      <c r="D4" s="32" t="s">
        <v>32</v>
      </c>
    </row>
    <row r="5" spans="2:4" ht="15.75" x14ac:dyDescent="0.25">
      <c r="B5" s="33" t="s">
        <v>26</v>
      </c>
      <c r="C5" s="34">
        <v>126618.32</v>
      </c>
      <c r="D5" s="35">
        <f>C5/C4</f>
        <v>0.52001928310641021</v>
      </c>
    </row>
    <row r="6" spans="2:4" ht="15.75" x14ac:dyDescent="0.25">
      <c r="B6" s="33" t="s">
        <v>27</v>
      </c>
      <c r="C6" s="34">
        <v>109827.58</v>
      </c>
      <c r="D6" s="35"/>
    </row>
    <row r="7" spans="2:4" ht="15.75" x14ac:dyDescent="0.25">
      <c r="B7" s="33" t="s">
        <v>28</v>
      </c>
      <c r="C7" s="36">
        <v>16790.740000000002</v>
      </c>
      <c r="D7" s="35"/>
    </row>
    <row r="8" spans="2:4" ht="15.75" x14ac:dyDescent="0.25">
      <c r="B8" s="3" t="s">
        <v>29</v>
      </c>
      <c r="C8" s="37">
        <v>116869.42</v>
      </c>
      <c r="D8" s="38">
        <f>C8/C4</f>
        <v>0.47998071689358979</v>
      </c>
    </row>
    <row r="9" spans="2:4" ht="15.75" x14ac:dyDescent="0.25">
      <c r="B9" s="1"/>
      <c r="C9" s="1"/>
      <c r="D9" s="1"/>
    </row>
    <row r="10" spans="2:4" ht="15.75" x14ac:dyDescent="0.25">
      <c r="B10" s="19" t="s">
        <v>30</v>
      </c>
      <c r="C10" s="19" t="s">
        <v>31</v>
      </c>
      <c r="D10" s="29" t="s">
        <v>32</v>
      </c>
    </row>
    <row r="11" spans="2:4" ht="15.75" x14ac:dyDescent="0.25">
      <c r="B11" s="20"/>
      <c r="C11" s="20"/>
      <c r="D11" s="21"/>
    </row>
    <row r="12" spans="2:4" ht="15.75" x14ac:dyDescent="0.25">
      <c r="B12" s="20" t="s">
        <v>0</v>
      </c>
      <c r="C12" s="22">
        <f>D39</f>
        <v>106524.66</v>
      </c>
      <c r="D12" s="23">
        <f>C12/C4</f>
        <v>0.43749496381214104</v>
      </c>
    </row>
    <row r="13" spans="2:4" ht="15.75" x14ac:dyDescent="0.25">
      <c r="B13" s="20" t="s">
        <v>1</v>
      </c>
      <c r="C13" s="22">
        <f>H32</f>
        <v>42820.350000000006</v>
      </c>
      <c r="D13" s="23">
        <f>C13/C4</f>
        <v>0.17586244794091074</v>
      </c>
    </row>
    <row r="14" spans="2:4" ht="15.75" x14ac:dyDescent="0.25">
      <c r="B14" s="20" t="s">
        <v>33</v>
      </c>
      <c r="C14" s="22">
        <f>L31</f>
        <v>28535.200000000001</v>
      </c>
      <c r="D14" s="23">
        <f>C14/C4</f>
        <v>0.11719358025993425</v>
      </c>
    </row>
    <row r="15" spans="2:4" ht="15.75" x14ac:dyDescent="0.25">
      <c r="B15" s="20" t="s">
        <v>3</v>
      </c>
      <c r="C15" s="22">
        <f>P25</f>
        <v>10431.48</v>
      </c>
      <c r="D15" s="23">
        <f>C15/C4</f>
        <v>4.2841910644043107E-2</v>
      </c>
    </row>
    <row r="16" spans="2:4" ht="15.75" x14ac:dyDescent="0.25">
      <c r="B16" s="24" t="s">
        <v>4</v>
      </c>
      <c r="C16" s="25">
        <f>T25</f>
        <v>5714.16</v>
      </c>
      <c r="D16" s="26">
        <f>C16/C4</f>
        <v>2.3467957770686936E-2</v>
      </c>
    </row>
    <row r="17" spans="1:20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1"/>
      <c r="O17" s="1"/>
      <c r="P17" s="1"/>
      <c r="Q17" s="1"/>
      <c r="R17" s="1"/>
      <c r="S17" s="1"/>
      <c r="T17" s="1"/>
    </row>
    <row r="18" spans="1:20" ht="18.75" x14ac:dyDescent="0.3">
      <c r="A18" s="1"/>
      <c r="B18" s="86" t="s">
        <v>0</v>
      </c>
      <c r="C18" s="87"/>
      <c r="D18" s="88"/>
      <c r="E18" s="1"/>
      <c r="F18" s="86" t="s">
        <v>1</v>
      </c>
      <c r="G18" s="87"/>
      <c r="H18" s="88"/>
      <c r="I18" s="1"/>
      <c r="J18" s="86" t="s">
        <v>2</v>
      </c>
      <c r="K18" s="87"/>
      <c r="L18" s="88"/>
      <c r="M18" s="2"/>
      <c r="N18" s="86" t="s">
        <v>3</v>
      </c>
      <c r="O18" s="87"/>
      <c r="P18" s="88"/>
      <c r="Q18" s="1"/>
      <c r="R18" s="86" t="s">
        <v>4</v>
      </c>
      <c r="S18" s="87"/>
      <c r="T18" s="88"/>
    </row>
    <row r="19" spans="1:20" s="6" customFormat="1" ht="62.1" customHeight="1" x14ac:dyDescent="0.3">
      <c r="A19" s="4"/>
      <c r="B19" s="89" t="s">
        <v>5</v>
      </c>
      <c r="C19" s="90"/>
      <c r="D19" s="91"/>
      <c r="E19" s="4"/>
      <c r="F19" s="89" t="s">
        <v>6</v>
      </c>
      <c r="G19" s="92"/>
      <c r="H19" s="93"/>
      <c r="I19" s="4"/>
      <c r="J19" s="89" t="s">
        <v>7</v>
      </c>
      <c r="K19" s="92"/>
      <c r="L19" s="93"/>
      <c r="M19" s="5"/>
      <c r="N19" s="89" t="s">
        <v>8</v>
      </c>
      <c r="O19" s="92"/>
      <c r="P19" s="93"/>
      <c r="Q19" s="4"/>
      <c r="R19" s="89" t="s">
        <v>9</v>
      </c>
      <c r="S19" s="92"/>
      <c r="T19" s="93"/>
    </row>
    <row r="21" spans="1:20" x14ac:dyDescent="0.25">
      <c r="B21" s="7" t="s">
        <v>13</v>
      </c>
      <c r="C21" s="8"/>
      <c r="D21" s="9">
        <v>6000</v>
      </c>
      <c r="F21" s="7" t="s">
        <v>13</v>
      </c>
      <c r="G21" s="8"/>
      <c r="H21" s="9">
        <v>6000</v>
      </c>
      <c r="J21" s="7" t="s">
        <v>13</v>
      </c>
      <c r="K21" s="8"/>
      <c r="L21" s="9">
        <v>6000</v>
      </c>
      <c r="N21" s="7" t="s">
        <v>18</v>
      </c>
      <c r="O21" s="8"/>
      <c r="P21" s="9">
        <v>4770.8</v>
      </c>
      <c r="R21" s="7" t="s">
        <v>23</v>
      </c>
      <c r="S21" s="8"/>
      <c r="T21" s="9">
        <v>438.84</v>
      </c>
    </row>
    <row r="22" spans="1:20" x14ac:dyDescent="0.25">
      <c r="B22" s="10" t="s">
        <v>10</v>
      </c>
      <c r="C22" s="11"/>
      <c r="D22" s="12">
        <v>636</v>
      </c>
      <c r="F22" s="10" t="s">
        <v>14</v>
      </c>
      <c r="G22" s="11"/>
      <c r="H22" s="12">
        <v>6009.3</v>
      </c>
      <c r="J22" s="10" t="s">
        <v>14</v>
      </c>
      <c r="K22" s="11"/>
      <c r="L22" s="12">
        <v>6009.3</v>
      </c>
      <c r="N22" s="10" t="s">
        <v>12</v>
      </c>
      <c r="O22" s="11"/>
      <c r="P22" s="12">
        <v>1942.78</v>
      </c>
      <c r="R22" s="10" t="s">
        <v>12</v>
      </c>
      <c r="S22" s="11"/>
      <c r="T22" s="12">
        <v>2144.2199999999998</v>
      </c>
    </row>
    <row r="23" spans="1:20" x14ac:dyDescent="0.25">
      <c r="B23" s="10" t="s">
        <v>14</v>
      </c>
      <c r="C23" s="11"/>
      <c r="D23" s="12">
        <v>6009.3</v>
      </c>
      <c r="F23" s="10" t="s">
        <v>15</v>
      </c>
      <c r="G23" s="11"/>
      <c r="H23" s="12">
        <v>265</v>
      </c>
      <c r="J23" s="10" t="s">
        <v>15</v>
      </c>
      <c r="K23" s="11"/>
      <c r="L23" s="12">
        <v>265</v>
      </c>
      <c r="N23" s="13" t="s">
        <v>14</v>
      </c>
      <c r="O23" s="14"/>
      <c r="P23" s="15">
        <v>3717.9</v>
      </c>
      <c r="R23" s="13" t="s">
        <v>14</v>
      </c>
      <c r="S23" s="14"/>
      <c r="T23" s="15">
        <v>3131.1</v>
      </c>
    </row>
    <row r="24" spans="1:20" x14ac:dyDescent="0.25">
      <c r="B24" s="10" t="s">
        <v>11</v>
      </c>
      <c r="C24" s="11"/>
      <c r="D24" s="12">
        <v>200</v>
      </c>
      <c r="F24" s="10" t="s">
        <v>16</v>
      </c>
      <c r="G24" s="11"/>
      <c r="H24" s="12">
        <v>2493.4</v>
      </c>
      <c r="J24" s="10" t="s">
        <v>16</v>
      </c>
      <c r="K24" s="11"/>
      <c r="L24" s="12">
        <v>2493.4</v>
      </c>
    </row>
    <row r="25" spans="1:20" x14ac:dyDescent="0.25">
      <c r="B25" s="10" t="s">
        <v>15</v>
      </c>
      <c r="C25" s="11"/>
      <c r="D25" s="12">
        <v>265</v>
      </c>
      <c r="F25" s="10" t="s">
        <v>12</v>
      </c>
      <c r="G25" s="11"/>
      <c r="H25" s="12">
        <v>14499.58</v>
      </c>
      <c r="J25" s="10" t="s">
        <v>12</v>
      </c>
      <c r="K25" s="11"/>
      <c r="L25" s="12">
        <v>5392.91</v>
      </c>
      <c r="P25" s="16">
        <f>SUM(P21:P23)</f>
        <v>10431.48</v>
      </c>
      <c r="T25" s="16">
        <f>SUM(T21:T23)</f>
        <v>5714.16</v>
      </c>
    </row>
    <row r="26" spans="1:20" x14ac:dyDescent="0.25">
      <c r="B26" s="10" t="s">
        <v>16</v>
      </c>
      <c r="C26" s="11"/>
      <c r="D26" s="12">
        <v>2493.4</v>
      </c>
      <c r="F26" s="10" t="s">
        <v>17</v>
      </c>
      <c r="G26" s="11"/>
      <c r="H26" s="12">
        <v>78.84</v>
      </c>
      <c r="J26" s="17" t="s">
        <v>17</v>
      </c>
      <c r="K26" s="11"/>
      <c r="L26" s="12">
        <v>78.84</v>
      </c>
    </row>
    <row r="27" spans="1:20" x14ac:dyDescent="0.25">
      <c r="B27" s="10" t="s">
        <v>53</v>
      </c>
      <c r="C27" s="11"/>
      <c r="D27" s="12">
        <v>1515.13</v>
      </c>
      <c r="F27" s="10" t="s">
        <v>18</v>
      </c>
      <c r="G27" s="11"/>
      <c r="H27" s="12">
        <v>3526.89</v>
      </c>
      <c r="J27" s="17" t="s">
        <v>18</v>
      </c>
      <c r="K27" s="11"/>
      <c r="L27" s="12">
        <v>3526.89</v>
      </c>
    </row>
    <row r="28" spans="1:20" x14ac:dyDescent="0.25">
      <c r="B28" s="10" t="s">
        <v>12</v>
      </c>
      <c r="C28" s="11"/>
      <c r="D28" s="12">
        <v>22609.360000000001</v>
      </c>
      <c r="F28" s="10" t="s">
        <v>19</v>
      </c>
      <c r="G28" s="11"/>
      <c r="H28" s="12">
        <v>5178.4799999999996</v>
      </c>
      <c r="J28" s="17" t="s">
        <v>54</v>
      </c>
      <c r="K28" s="11"/>
      <c r="L28" s="12">
        <v>-9.3000000000000007</v>
      </c>
    </row>
    <row r="29" spans="1:20" x14ac:dyDescent="0.25">
      <c r="B29" s="10" t="s">
        <v>17</v>
      </c>
      <c r="C29" s="11"/>
      <c r="D29" s="12">
        <v>78.84</v>
      </c>
      <c r="F29" s="10" t="s">
        <v>54</v>
      </c>
      <c r="G29" s="11"/>
      <c r="H29" s="12">
        <v>-9.3000000000000007</v>
      </c>
      <c r="J29" s="18" t="s">
        <v>23</v>
      </c>
      <c r="K29" s="14"/>
      <c r="L29" s="15">
        <v>4778.16</v>
      </c>
    </row>
    <row r="30" spans="1:20" x14ac:dyDescent="0.25">
      <c r="B30" s="10" t="s">
        <v>18</v>
      </c>
      <c r="C30" s="11"/>
      <c r="D30" s="12">
        <v>4770.8</v>
      </c>
      <c r="F30" s="13" t="s">
        <v>52</v>
      </c>
      <c r="G30" s="14"/>
      <c r="H30" s="15">
        <v>4778.16</v>
      </c>
    </row>
    <row r="31" spans="1:20" x14ac:dyDescent="0.25">
      <c r="B31" s="10" t="s">
        <v>19</v>
      </c>
      <c r="C31" s="11"/>
      <c r="D31" s="12">
        <v>5178.4799999999996</v>
      </c>
      <c r="L31" s="16">
        <f>SUM(L21:L29)</f>
        <v>28535.200000000001</v>
      </c>
    </row>
    <row r="32" spans="1:20" x14ac:dyDescent="0.25">
      <c r="B32" s="10" t="s">
        <v>20</v>
      </c>
      <c r="C32" s="11"/>
      <c r="D32" s="12">
        <v>994.9</v>
      </c>
      <c r="H32" s="16">
        <f>SUM(H21:H30)</f>
        <v>42820.350000000006</v>
      </c>
    </row>
    <row r="33" spans="2:11" x14ac:dyDescent="0.25">
      <c r="B33" s="10" t="s">
        <v>22</v>
      </c>
      <c r="C33" s="11"/>
      <c r="D33" s="12">
        <v>5498.79</v>
      </c>
    </row>
    <row r="34" spans="2:11" x14ac:dyDescent="0.25">
      <c r="B34" s="10" t="s">
        <v>21</v>
      </c>
      <c r="C34" s="11"/>
      <c r="D34" s="12">
        <v>-503.38</v>
      </c>
      <c r="J34" s="39"/>
      <c r="K34" s="40"/>
    </row>
    <row r="35" spans="2:11" x14ac:dyDescent="0.25">
      <c r="B35" s="10" t="s">
        <v>54</v>
      </c>
      <c r="C35" s="11"/>
      <c r="D35" s="12">
        <v>-9.3000000000000007</v>
      </c>
      <c r="J35" s="39"/>
      <c r="K35" s="40"/>
    </row>
    <row r="36" spans="2:11" x14ac:dyDescent="0.25">
      <c r="B36" s="10" t="s">
        <v>52</v>
      </c>
      <c r="C36" s="11"/>
      <c r="D36" s="12">
        <v>50045.34</v>
      </c>
      <c r="F36" s="39"/>
      <c r="G36" s="40"/>
      <c r="J36" s="39"/>
      <c r="K36" s="40"/>
    </row>
    <row r="37" spans="2:11" x14ac:dyDescent="0.25">
      <c r="B37" s="18" t="s">
        <v>55</v>
      </c>
      <c r="C37" s="14"/>
      <c r="D37" s="41">
        <v>742</v>
      </c>
      <c r="F37" s="39"/>
      <c r="G37" s="40"/>
      <c r="J37" s="39"/>
      <c r="K37" s="40"/>
    </row>
    <row r="38" spans="2:11" x14ac:dyDescent="0.25">
      <c r="F38" s="39"/>
      <c r="G38" s="40"/>
      <c r="J38" s="39"/>
      <c r="K38" s="40"/>
    </row>
    <row r="39" spans="2:11" x14ac:dyDescent="0.25">
      <c r="D39" s="16">
        <f>SUM(D21:D37)</f>
        <v>106524.66</v>
      </c>
      <c r="F39" s="39"/>
      <c r="G39" s="40"/>
      <c r="J39" s="39"/>
      <c r="K39" s="40"/>
    </row>
    <row r="40" spans="2:11" x14ac:dyDescent="0.25">
      <c r="B40" s="39"/>
      <c r="C40" s="40"/>
      <c r="F40" s="39"/>
      <c r="G40" s="40"/>
      <c r="J40" s="39"/>
      <c r="K40" s="40"/>
    </row>
    <row r="41" spans="2:11" x14ac:dyDescent="0.25">
      <c r="B41" s="39"/>
      <c r="C41" s="40"/>
      <c r="F41" s="39"/>
      <c r="G41" s="40"/>
      <c r="J41" s="39"/>
      <c r="K41" s="40"/>
    </row>
    <row r="42" spans="2:11" x14ac:dyDescent="0.25">
      <c r="B42" s="39"/>
      <c r="C42" s="40"/>
      <c r="F42" s="39"/>
      <c r="G42" s="40"/>
      <c r="J42" s="39"/>
      <c r="K42" s="40"/>
    </row>
    <row r="43" spans="2:11" x14ac:dyDescent="0.25">
      <c r="B43" s="39"/>
      <c r="C43" s="40"/>
      <c r="F43" s="39"/>
      <c r="G43" s="40"/>
      <c r="J43" s="39"/>
      <c r="K43" s="40"/>
    </row>
    <row r="44" spans="2:11" x14ac:dyDescent="0.25">
      <c r="B44" s="39"/>
      <c r="C44" s="40"/>
      <c r="F44" s="39"/>
      <c r="G44" s="40"/>
      <c r="J44" s="39"/>
      <c r="K44" s="40"/>
    </row>
    <row r="45" spans="2:11" x14ac:dyDescent="0.25">
      <c r="B45" s="39"/>
      <c r="C45" s="40"/>
      <c r="F45" s="39"/>
      <c r="G45" s="40"/>
    </row>
    <row r="46" spans="2:11" x14ac:dyDescent="0.25">
      <c r="B46" s="39"/>
      <c r="C46" s="40"/>
      <c r="F46" s="39"/>
      <c r="G46" s="40"/>
    </row>
    <row r="47" spans="2:11" x14ac:dyDescent="0.25">
      <c r="F47" s="39"/>
      <c r="G47" s="40"/>
    </row>
  </sheetData>
  <mergeCells count="10">
    <mergeCell ref="B19:D19"/>
    <mergeCell ref="F19:H19"/>
    <mergeCell ref="J19:L19"/>
    <mergeCell ref="N19:P19"/>
    <mergeCell ref="R19:T19"/>
    <mergeCell ref="B18:D18"/>
    <mergeCell ref="F18:H18"/>
    <mergeCell ref="J18:L18"/>
    <mergeCell ref="N18:P18"/>
    <mergeCell ref="R18:T18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DC109-617A-43B3-A199-15E7C1368F5D}">
  <dimension ref="A2:T58"/>
  <sheetViews>
    <sheetView topLeftCell="H16" workbookViewId="0">
      <selection activeCell="R22" sqref="R22:T24"/>
    </sheetView>
  </sheetViews>
  <sheetFormatPr defaultRowHeight="15" x14ac:dyDescent="0.25"/>
  <cols>
    <col min="2" max="2" width="33.85546875" bestFit="1" customWidth="1"/>
    <col min="3" max="3" width="13.140625" bestFit="1" customWidth="1"/>
    <col min="4" max="4" width="12.140625" bestFit="1" customWidth="1"/>
    <col min="6" max="6" width="27.42578125" bestFit="1" customWidth="1"/>
    <col min="7" max="7" width="9.28515625" customWidth="1"/>
    <col min="8" max="8" width="12.85546875" customWidth="1"/>
    <col min="10" max="10" width="28.140625" customWidth="1"/>
    <col min="11" max="11" width="12.7109375" customWidth="1"/>
    <col min="12" max="12" width="12.28515625" customWidth="1"/>
    <col min="14" max="14" width="15.85546875" bestFit="1" customWidth="1"/>
    <col min="15" max="15" width="8.42578125" customWidth="1"/>
    <col min="16" max="16" width="11.42578125" customWidth="1"/>
    <col min="18" max="18" width="15.85546875" bestFit="1" customWidth="1"/>
    <col min="20" max="20" width="11.140625" bestFit="1" customWidth="1"/>
  </cols>
  <sheetData>
    <row r="2" spans="2:4" ht="18.75" x14ac:dyDescent="0.3">
      <c r="B2" s="27" t="s">
        <v>34</v>
      </c>
    </row>
    <row r="4" spans="2:4" ht="15.75" x14ac:dyDescent="0.25">
      <c r="B4" s="30" t="s">
        <v>25</v>
      </c>
      <c r="C4" s="31">
        <v>832029.21</v>
      </c>
      <c r="D4" s="32" t="s">
        <v>32</v>
      </c>
    </row>
    <row r="5" spans="2:4" ht="15.75" x14ac:dyDescent="0.25">
      <c r="B5" s="33" t="s">
        <v>26</v>
      </c>
      <c r="C5" s="34">
        <v>614965.5</v>
      </c>
      <c r="D5" s="35">
        <f>C5/C4</f>
        <v>0.73911527697447066</v>
      </c>
    </row>
    <row r="6" spans="2:4" ht="15.75" x14ac:dyDescent="0.25">
      <c r="B6" s="33" t="s">
        <v>27</v>
      </c>
      <c r="C6" s="34">
        <v>381874.23</v>
      </c>
      <c r="D6" s="35"/>
    </row>
    <row r="7" spans="2:4" ht="15.75" x14ac:dyDescent="0.25">
      <c r="B7" s="33" t="s">
        <v>28</v>
      </c>
      <c r="C7" s="36">
        <v>233091.27</v>
      </c>
      <c r="D7" s="35"/>
    </row>
    <row r="8" spans="2:4" ht="15.75" x14ac:dyDescent="0.25">
      <c r="B8" s="3" t="s">
        <v>29</v>
      </c>
      <c r="C8" s="37">
        <v>217063.71</v>
      </c>
      <c r="D8" s="38">
        <f>C8/C4</f>
        <v>0.26088472302552934</v>
      </c>
    </row>
    <row r="10" spans="2:4" ht="15.75" x14ac:dyDescent="0.25">
      <c r="B10" s="19" t="s">
        <v>30</v>
      </c>
      <c r="C10" s="19" t="s">
        <v>31</v>
      </c>
      <c r="D10" s="29" t="s">
        <v>32</v>
      </c>
    </row>
    <row r="11" spans="2:4" ht="15.75" x14ac:dyDescent="0.25">
      <c r="B11" s="20"/>
      <c r="C11" s="20"/>
      <c r="D11" s="21"/>
    </row>
    <row r="12" spans="2:4" ht="15.75" x14ac:dyDescent="0.25">
      <c r="B12" s="20" t="s">
        <v>0</v>
      </c>
      <c r="C12" s="22">
        <f>D46</f>
        <v>369913.4599999999</v>
      </c>
      <c r="D12" s="23">
        <f>C12/C4</f>
        <v>0.44459191522855301</v>
      </c>
    </row>
    <row r="13" spans="2:4" ht="15.75" x14ac:dyDescent="0.25">
      <c r="B13" s="20" t="s">
        <v>1</v>
      </c>
      <c r="C13" s="22">
        <f>H37</f>
        <v>93228.98</v>
      </c>
      <c r="D13" s="23">
        <f>C13/C4</f>
        <v>0.11205012862469095</v>
      </c>
    </row>
    <row r="14" spans="2:4" ht="15.75" x14ac:dyDescent="0.25">
      <c r="B14" s="20" t="s">
        <v>33</v>
      </c>
      <c r="C14" s="22">
        <f>L35</f>
        <v>70752.87</v>
      </c>
      <c r="D14" s="23">
        <f>C14/C4</f>
        <v>8.5036521734615539E-2</v>
      </c>
    </row>
    <row r="15" spans="2:4" ht="15.75" x14ac:dyDescent="0.25">
      <c r="B15" s="20" t="s">
        <v>3</v>
      </c>
      <c r="C15" s="22">
        <f>P27</f>
        <v>28071.629999999997</v>
      </c>
      <c r="D15" s="23">
        <f>C15/C4</f>
        <v>3.3738755397782247E-2</v>
      </c>
    </row>
    <row r="16" spans="2:4" ht="15.75" x14ac:dyDescent="0.25">
      <c r="B16" s="24" t="s">
        <v>4</v>
      </c>
      <c r="C16" s="25">
        <f>T26</f>
        <v>16612.66</v>
      </c>
      <c r="D16" s="26">
        <f>C16/C4</f>
        <v>1.9966438437900517E-2</v>
      </c>
    </row>
    <row r="17" spans="1:20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1"/>
      <c r="O17" s="1"/>
      <c r="P17" s="1"/>
      <c r="Q17" s="1"/>
      <c r="R17" s="1"/>
      <c r="S17" s="1"/>
      <c r="T17" s="1"/>
    </row>
    <row r="18" spans="1:20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1"/>
      <c r="O18" s="1"/>
      <c r="P18" s="1"/>
      <c r="Q18" s="1"/>
      <c r="R18" s="1"/>
      <c r="S18" s="1"/>
      <c r="T18" s="1"/>
    </row>
    <row r="19" spans="1:20" ht="18.75" x14ac:dyDescent="0.3">
      <c r="A19" s="1"/>
      <c r="B19" s="86" t="s">
        <v>0</v>
      </c>
      <c r="C19" s="87"/>
      <c r="D19" s="88"/>
      <c r="E19" s="1"/>
      <c r="F19" s="86" t="s">
        <v>1</v>
      </c>
      <c r="G19" s="87"/>
      <c r="H19" s="88"/>
      <c r="I19" s="1"/>
      <c r="J19" s="86" t="s">
        <v>2</v>
      </c>
      <c r="K19" s="87"/>
      <c r="L19" s="88"/>
      <c r="M19" s="2"/>
      <c r="N19" s="86" t="s">
        <v>3</v>
      </c>
      <c r="O19" s="87"/>
      <c r="P19" s="88"/>
      <c r="Q19" s="1"/>
      <c r="R19" s="86" t="s">
        <v>4</v>
      </c>
      <c r="S19" s="87"/>
      <c r="T19" s="88"/>
    </row>
    <row r="20" spans="1:20" s="6" customFormat="1" ht="62.1" customHeight="1" x14ac:dyDescent="0.3">
      <c r="A20" s="4"/>
      <c r="B20" s="89" t="s">
        <v>5</v>
      </c>
      <c r="C20" s="90"/>
      <c r="D20" s="91"/>
      <c r="E20" s="4"/>
      <c r="F20" s="89" t="s">
        <v>6</v>
      </c>
      <c r="G20" s="92"/>
      <c r="H20" s="93"/>
      <c r="I20" s="4"/>
      <c r="J20" s="89" t="s">
        <v>7</v>
      </c>
      <c r="K20" s="92"/>
      <c r="L20" s="93"/>
      <c r="M20" s="5"/>
      <c r="N20" s="89" t="s">
        <v>8</v>
      </c>
      <c r="O20" s="92"/>
      <c r="P20" s="93"/>
      <c r="Q20" s="4"/>
      <c r="R20" s="89" t="s">
        <v>9</v>
      </c>
      <c r="S20" s="92"/>
      <c r="T20" s="93"/>
    </row>
    <row r="22" spans="1:20" x14ac:dyDescent="0.25">
      <c r="B22" s="7" t="s">
        <v>13</v>
      </c>
      <c r="C22" s="8"/>
      <c r="D22" s="9">
        <v>11358.61</v>
      </c>
      <c r="F22" s="7" t="s">
        <v>13</v>
      </c>
      <c r="G22" s="8"/>
      <c r="H22" s="9">
        <v>11358.61</v>
      </c>
      <c r="J22" s="7" t="s">
        <v>13</v>
      </c>
      <c r="K22" s="8"/>
      <c r="L22" s="9">
        <v>11358.61</v>
      </c>
      <c r="N22" s="7" t="s">
        <v>18</v>
      </c>
      <c r="O22" s="8"/>
      <c r="P22" s="9">
        <v>10556.39</v>
      </c>
      <c r="R22" s="7" t="s">
        <v>23</v>
      </c>
      <c r="S22" s="8"/>
      <c r="T22" s="9">
        <v>2267.87</v>
      </c>
    </row>
    <row r="23" spans="1:20" x14ac:dyDescent="0.25">
      <c r="B23" s="10" t="s">
        <v>60</v>
      </c>
      <c r="C23" s="11"/>
      <c r="D23" s="12">
        <v>6011.42</v>
      </c>
      <c r="F23" s="10" t="s">
        <v>44</v>
      </c>
      <c r="G23" s="11"/>
      <c r="H23" s="12">
        <v>6011.42</v>
      </c>
      <c r="J23" s="10" t="s">
        <v>44</v>
      </c>
      <c r="K23" s="11"/>
      <c r="L23" s="12">
        <v>6011.42</v>
      </c>
      <c r="N23" s="10" t="s">
        <v>12</v>
      </c>
      <c r="O23" s="11"/>
      <c r="P23" s="12">
        <v>3599.77</v>
      </c>
      <c r="R23" s="10" t="s">
        <v>12</v>
      </c>
      <c r="S23" s="11"/>
      <c r="T23" s="12">
        <v>2454.4899999999998</v>
      </c>
    </row>
    <row r="24" spans="1:20" x14ac:dyDescent="0.25">
      <c r="B24" s="10" t="s">
        <v>10</v>
      </c>
      <c r="C24" s="11"/>
      <c r="D24" s="12">
        <v>812.33</v>
      </c>
      <c r="F24" s="10" t="s">
        <v>14</v>
      </c>
      <c r="G24" s="11"/>
      <c r="H24" s="12">
        <v>17576.400000000001</v>
      </c>
      <c r="J24" s="10" t="s">
        <v>14</v>
      </c>
      <c r="K24" s="11"/>
      <c r="L24" s="12">
        <v>17576.400000000001</v>
      </c>
      <c r="N24" s="10" t="s">
        <v>62</v>
      </c>
      <c r="O24" s="11"/>
      <c r="P24" s="12">
        <v>876.47</v>
      </c>
      <c r="R24" s="13" t="s">
        <v>14</v>
      </c>
      <c r="S24" s="14"/>
      <c r="T24" s="15">
        <v>11890.3</v>
      </c>
    </row>
    <row r="25" spans="1:20" x14ac:dyDescent="0.25">
      <c r="B25" s="10" t="s">
        <v>14</v>
      </c>
      <c r="C25" s="11"/>
      <c r="D25" s="12">
        <v>19661.310000000001</v>
      </c>
      <c r="F25" s="10" t="s">
        <v>15</v>
      </c>
      <c r="G25" s="11"/>
      <c r="H25" s="12">
        <v>265</v>
      </c>
      <c r="J25" s="10" t="s">
        <v>15</v>
      </c>
      <c r="K25" s="11"/>
      <c r="L25" s="12">
        <v>265</v>
      </c>
      <c r="N25" s="13" t="s">
        <v>14</v>
      </c>
      <c r="O25" s="14"/>
      <c r="P25" s="15">
        <v>13039</v>
      </c>
    </row>
    <row r="26" spans="1:20" x14ac:dyDescent="0.25">
      <c r="B26" s="10" t="s">
        <v>56</v>
      </c>
      <c r="C26" s="11"/>
      <c r="D26" s="12">
        <v>69.930000000000007</v>
      </c>
      <c r="F26" s="10" t="s">
        <v>57</v>
      </c>
      <c r="G26" s="11"/>
      <c r="H26" s="12">
        <v>429.87</v>
      </c>
      <c r="J26" s="10" t="s">
        <v>16</v>
      </c>
      <c r="K26" s="11"/>
      <c r="L26" s="12">
        <v>5450.31</v>
      </c>
      <c r="T26" s="42">
        <f>SUM(T22:T24)</f>
        <v>16612.66</v>
      </c>
    </row>
    <row r="27" spans="1:20" x14ac:dyDescent="0.25">
      <c r="B27" s="10" t="s">
        <v>61</v>
      </c>
      <c r="C27" s="11"/>
      <c r="D27" s="12">
        <v>607.55999999999995</v>
      </c>
      <c r="F27" s="10" t="s">
        <v>16</v>
      </c>
      <c r="G27" s="11"/>
      <c r="H27" s="12">
        <v>5450.31</v>
      </c>
      <c r="J27" s="10" t="s">
        <v>12</v>
      </c>
      <c r="K27" s="11"/>
      <c r="L27" s="12">
        <v>6162.63</v>
      </c>
      <c r="P27" s="42">
        <f>SUM(P22:P25)</f>
        <v>28071.629999999997</v>
      </c>
    </row>
    <row r="28" spans="1:20" x14ac:dyDescent="0.25">
      <c r="B28" s="10" t="s">
        <v>37</v>
      </c>
      <c r="C28" s="11"/>
      <c r="D28" s="12">
        <v>509.39</v>
      </c>
      <c r="F28" s="10" t="s">
        <v>45</v>
      </c>
      <c r="G28" s="11"/>
      <c r="H28" s="12">
        <v>12454.15</v>
      </c>
      <c r="J28" s="10" t="s">
        <v>17</v>
      </c>
      <c r="K28" s="11"/>
      <c r="L28" s="12">
        <v>80.319999999999993</v>
      </c>
    </row>
    <row r="29" spans="1:20" x14ac:dyDescent="0.25">
      <c r="B29" s="10" t="s">
        <v>15</v>
      </c>
      <c r="C29" s="11"/>
      <c r="D29" s="12">
        <v>265</v>
      </c>
      <c r="F29" s="10" t="s">
        <v>17</v>
      </c>
      <c r="G29" s="11"/>
      <c r="H29" s="12">
        <v>80.319999999999993</v>
      </c>
      <c r="J29" s="10" t="s">
        <v>18</v>
      </c>
      <c r="K29" s="11"/>
      <c r="L29" s="12">
        <v>10556.39</v>
      </c>
      <c r="N29" s="39"/>
      <c r="P29" s="40"/>
    </row>
    <row r="30" spans="1:20" x14ac:dyDescent="0.25">
      <c r="B30" s="10" t="s">
        <v>57</v>
      </c>
      <c r="C30" s="11"/>
      <c r="D30" s="12">
        <v>429.87</v>
      </c>
      <c r="F30" s="10" t="s">
        <v>12</v>
      </c>
      <c r="G30" s="11"/>
      <c r="H30" s="12">
        <v>6162.63</v>
      </c>
      <c r="J30" s="10" t="s">
        <v>43</v>
      </c>
      <c r="K30" s="11"/>
      <c r="L30" s="12">
        <v>429.87</v>
      </c>
      <c r="N30" s="39"/>
      <c r="P30" s="40"/>
    </row>
    <row r="31" spans="1:20" x14ac:dyDescent="0.25">
      <c r="B31" s="10" t="s">
        <v>16</v>
      </c>
      <c r="C31" s="11"/>
      <c r="D31" s="12">
        <v>5450.31</v>
      </c>
      <c r="F31" s="10" t="s">
        <v>18</v>
      </c>
      <c r="G31" s="11"/>
      <c r="H31" s="12">
        <v>10556.39</v>
      </c>
      <c r="J31" s="10" t="s">
        <v>54</v>
      </c>
      <c r="K31" s="11"/>
      <c r="L31" s="12">
        <v>-49.5</v>
      </c>
      <c r="N31" s="39"/>
      <c r="P31" s="40"/>
    </row>
    <row r="32" spans="1:20" x14ac:dyDescent="0.25">
      <c r="B32" s="10" t="s">
        <v>38</v>
      </c>
      <c r="C32" s="11"/>
      <c r="D32" s="12">
        <v>107805.19</v>
      </c>
      <c r="F32" s="10" t="s">
        <v>19</v>
      </c>
      <c r="G32" s="11"/>
      <c r="H32" s="12">
        <v>10021.959999999999</v>
      </c>
      <c r="J32" s="10" t="s">
        <v>62</v>
      </c>
      <c r="K32" s="11"/>
      <c r="L32" s="12">
        <v>12508.62</v>
      </c>
      <c r="N32" s="39"/>
      <c r="P32" s="40"/>
    </row>
    <row r="33" spans="2:16" x14ac:dyDescent="0.25">
      <c r="B33" s="10" t="s">
        <v>53</v>
      </c>
      <c r="C33" s="11"/>
      <c r="D33" s="12">
        <v>3772.16</v>
      </c>
      <c r="F33" s="10" t="s">
        <v>54</v>
      </c>
      <c r="G33" s="11"/>
      <c r="H33" s="12">
        <v>-49.5</v>
      </c>
      <c r="J33" s="13" t="s">
        <v>59</v>
      </c>
      <c r="K33" s="14"/>
      <c r="L33" s="15">
        <v>402.8</v>
      </c>
      <c r="N33" s="39"/>
      <c r="P33" s="40"/>
    </row>
    <row r="34" spans="2:16" x14ac:dyDescent="0.25">
      <c r="B34" s="10" t="s">
        <v>39</v>
      </c>
      <c r="C34" s="11"/>
      <c r="D34" s="12">
        <v>12454.15</v>
      </c>
      <c r="F34" s="10" t="s">
        <v>62</v>
      </c>
      <c r="G34" s="11"/>
      <c r="H34" s="12">
        <v>12508.62</v>
      </c>
    </row>
    <row r="35" spans="2:16" x14ac:dyDescent="0.25">
      <c r="B35" s="10" t="s">
        <v>12</v>
      </c>
      <c r="C35" s="11"/>
      <c r="D35" s="12">
        <v>45151.91</v>
      </c>
      <c r="F35" s="13" t="s">
        <v>59</v>
      </c>
      <c r="G35" s="14"/>
      <c r="H35" s="15">
        <v>402.8</v>
      </c>
      <c r="L35" s="42">
        <f>SUM(L22:L33)</f>
        <v>70752.87</v>
      </c>
    </row>
    <row r="36" spans="2:16" x14ac:dyDescent="0.25">
      <c r="B36" s="10" t="s">
        <v>17</v>
      </c>
      <c r="C36" s="11"/>
      <c r="D36" s="12">
        <v>80.319999999999993</v>
      </c>
    </row>
    <row r="37" spans="2:16" x14ac:dyDescent="0.25">
      <c r="B37" s="10" t="s">
        <v>18</v>
      </c>
      <c r="C37" s="11"/>
      <c r="D37" s="12">
        <v>10556.39</v>
      </c>
      <c r="H37" s="42">
        <f>SUM(H22:H35)</f>
        <v>93228.98</v>
      </c>
      <c r="J37" s="39"/>
      <c r="K37" s="40"/>
    </row>
    <row r="38" spans="2:16" x14ac:dyDescent="0.25">
      <c r="B38" s="10" t="s">
        <v>58</v>
      </c>
      <c r="C38" s="11"/>
      <c r="D38" s="12">
        <v>10021.959999999999</v>
      </c>
      <c r="J38" s="39"/>
      <c r="K38" s="40"/>
    </row>
    <row r="39" spans="2:16" x14ac:dyDescent="0.25">
      <c r="B39" s="10" t="s">
        <v>40</v>
      </c>
      <c r="C39" s="11"/>
      <c r="D39" s="12">
        <v>-49.5</v>
      </c>
      <c r="F39" s="39"/>
      <c r="H39" s="40"/>
      <c r="J39" s="39"/>
      <c r="K39" s="40"/>
    </row>
    <row r="40" spans="2:16" x14ac:dyDescent="0.25">
      <c r="B40" s="10" t="s">
        <v>62</v>
      </c>
      <c r="C40" s="11"/>
      <c r="D40" s="12">
        <v>123108.62</v>
      </c>
      <c r="F40" s="39"/>
      <c r="H40" s="40"/>
      <c r="J40" s="39"/>
      <c r="K40" s="40"/>
    </row>
    <row r="41" spans="2:16" x14ac:dyDescent="0.25">
      <c r="B41" s="10" t="s">
        <v>59</v>
      </c>
      <c r="C41" s="11"/>
      <c r="D41" s="12">
        <v>402.8</v>
      </c>
      <c r="F41" s="39"/>
      <c r="H41" s="40"/>
      <c r="J41" s="39"/>
      <c r="K41" s="40"/>
    </row>
    <row r="42" spans="2:16" x14ac:dyDescent="0.25">
      <c r="B42" s="10" t="s">
        <v>48</v>
      </c>
      <c r="C42" s="11"/>
      <c r="D42" s="12">
        <v>10560.33</v>
      </c>
      <c r="F42" s="39"/>
      <c r="H42" s="40"/>
      <c r="J42" s="39"/>
      <c r="K42" s="40"/>
    </row>
    <row r="43" spans="2:16" x14ac:dyDescent="0.25">
      <c r="B43" s="10" t="s">
        <v>41</v>
      </c>
      <c r="C43" s="11"/>
      <c r="D43" s="12">
        <v>173.98</v>
      </c>
      <c r="F43" s="39"/>
      <c r="H43" s="40"/>
      <c r="J43" s="39"/>
      <c r="K43" s="40"/>
    </row>
    <row r="44" spans="2:16" x14ac:dyDescent="0.25">
      <c r="B44" s="13" t="s">
        <v>42</v>
      </c>
      <c r="C44" s="14"/>
      <c r="D44" s="15">
        <v>699.42</v>
      </c>
      <c r="F44" s="39"/>
      <c r="H44" s="40"/>
      <c r="J44" s="39"/>
      <c r="K44" s="40"/>
    </row>
    <row r="45" spans="2:16" x14ac:dyDescent="0.25">
      <c r="F45" s="39"/>
      <c r="H45" s="40"/>
      <c r="J45" s="39"/>
      <c r="K45" s="40"/>
    </row>
    <row r="46" spans="2:16" x14ac:dyDescent="0.25">
      <c r="D46" s="42">
        <f>SUM(D22:D44)</f>
        <v>369913.4599999999</v>
      </c>
      <c r="F46" s="39"/>
      <c r="H46" s="40"/>
      <c r="J46" s="39"/>
      <c r="K46" s="40"/>
    </row>
    <row r="47" spans="2:16" x14ac:dyDescent="0.25">
      <c r="B47" s="39"/>
      <c r="C47" s="40"/>
      <c r="F47" s="39"/>
      <c r="H47" s="40"/>
    </row>
    <row r="48" spans="2:16" x14ac:dyDescent="0.25">
      <c r="B48" s="39"/>
      <c r="C48" s="40"/>
    </row>
    <row r="49" spans="2:3" x14ac:dyDescent="0.25">
      <c r="B49" s="39"/>
      <c r="C49" s="40"/>
    </row>
    <row r="50" spans="2:3" x14ac:dyDescent="0.25">
      <c r="B50" s="39"/>
      <c r="C50" s="40"/>
    </row>
    <row r="51" spans="2:3" x14ac:dyDescent="0.25">
      <c r="B51" s="39"/>
      <c r="C51" s="40"/>
    </row>
    <row r="52" spans="2:3" x14ac:dyDescent="0.25">
      <c r="B52" s="39"/>
      <c r="C52" s="40"/>
    </row>
    <row r="53" spans="2:3" x14ac:dyDescent="0.25">
      <c r="B53" s="39"/>
      <c r="C53" s="40"/>
    </row>
    <row r="54" spans="2:3" x14ac:dyDescent="0.25">
      <c r="B54" s="39"/>
      <c r="C54" s="40"/>
    </row>
    <row r="55" spans="2:3" x14ac:dyDescent="0.25">
      <c r="B55" s="39"/>
      <c r="C55" s="40"/>
    </row>
    <row r="56" spans="2:3" x14ac:dyDescent="0.25">
      <c r="B56" s="39"/>
      <c r="C56" s="40"/>
    </row>
    <row r="57" spans="2:3" x14ac:dyDescent="0.25">
      <c r="B57" s="39"/>
      <c r="C57" s="40"/>
    </row>
    <row r="58" spans="2:3" x14ac:dyDescent="0.25">
      <c r="B58" s="39"/>
      <c r="C58" s="40"/>
    </row>
  </sheetData>
  <mergeCells count="10">
    <mergeCell ref="B20:D20"/>
    <mergeCell ref="F20:H20"/>
    <mergeCell ref="J20:L20"/>
    <mergeCell ref="N20:P20"/>
    <mergeCell ref="R20:T20"/>
    <mergeCell ref="B19:D19"/>
    <mergeCell ref="F19:H19"/>
    <mergeCell ref="J19:L19"/>
    <mergeCell ref="N19:P19"/>
    <mergeCell ref="R19:T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603A6-9A5D-4304-B461-FFA0CAA25E58}">
  <dimension ref="A2:T41"/>
  <sheetViews>
    <sheetView topLeftCell="J16" workbookViewId="0">
      <selection activeCell="R22" sqref="R22:T24"/>
    </sheetView>
  </sheetViews>
  <sheetFormatPr defaultRowHeight="15" x14ac:dyDescent="0.25"/>
  <cols>
    <col min="2" max="2" width="33.85546875" bestFit="1" customWidth="1"/>
    <col min="3" max="3" width="14.7109375" bestFit="1" customWidth="1"/>
    <col min="4" max="4" width="12.140625" bestFit="1" customWidth="1"/>
    <col min="6" max="6" width="32.7109375" bestFit="1" customWidth="1"/>
    <col min="7" max="7" width="7.5703125" customWidth="1"/>
    <col min="8" max="8" width="13.5703125" customWidth="1"/>
    <col min="10" max="10" width="32.7109375" bestFit="1" customWidth="1"/>
    <col min="11" max="11" width="5.85546875" customWidth="1"/>
    <col min="12" max="12" width="17.85546875" customWidth="1"/>
    <col min="14" max="14" width="25.85546875" bestFit="1" customWidth="1"/>
    <col min="15" max="15" width="7.140625" customWidth="1"/>
    <col min="16" max="16" width="11.42578125" customWidth="1"/>
    <col min="18" max="18" width="29.85546875" bestFit="1" customWidth="1"/>
    <col min="19" max="19" width="4.7109375" customWidth="1"/>
    <col min="20" max="20" width="11.140625" bestFit="1" customWidth="1"/>
  </cols>
  <sheetData>
    <row r="2" spans="2:4" ht="18.75" x14ac:dyDescent="0.3">
      <c r="B2" s="27" t="s">
        <v>36</v>
      </c>
    </row>
    <row r="4" spans="2:4" ht="15.75" x14ac:dyDescent="0.25">
      <c r="B4" s="30" t="s">
        <v>25</v>
      </c>
      <c r="C4" s="31">
        <v>1083830.1000000001</v>
      </c>
      <c r="D4" s="32" t="s">
        <v>32</v>
      </c>
    </row>
    <row r="5" spans="2:4" ht="15.75" x14ac:dyDescent="0.25">
      <c r="B5" s="33" t="s">
        <v>26</v>
      </c>
      <c r="C5" s="34">
        <v>845111.97</v>
      </c>
      <c r="D5" s="35">
        <f>C5/C4</f>
        <v>0.77974580148678274</v>
      </c>
    </row>
    <row r="6" spans="2:4" ht="15.75" x14ac:dyDescent="0.25">
      <c r="B6" s="33" t="s">
        <v>27</v>
      </c>
      <c r="C6" s="34">
        <v>516292.65</v>
      </c>
      <c r="D6" s="35"/>
    </row>
    <row r="7" spans="2:4" ht="15.75" x14ac:dyDescent="0.25">
      <c r="B7" s="33" t="s">
        <v>28</v>
      </c>
      <c r="C7" s="34">
        <v>328819.32</v>
      </c>
      <c r="D7" s="35"/>
    </row>
    <row r="8" spans="2:4" ht="15.75" x14ac:dyDescent="0.25">
      <c r="B8" s="3" t="s">
        <v>29</v>
      </c>
      <c r="C8" s="37">
        <v>238718.13</v>
      </c>
      <c r="D8" s="38">
        <f>C8/C4</f>
        <v>0.22025419851321715</v>
      </c>
    </row>
    <row r="9" spans="2:4" ht="15.75" x14ac:dyDescent="0.25">
      <c r="B9" s="1"/>
      <c r="C9" s="1"/>
      <c r="D9" s="1"/>
    </row>
    <row r="10" spans="2:4" ht="15.75" x14ac:dyDescent="0.25">
      <c r="B10" s="19" t="s">
        <v>30</v>
      </c>
      <c r="C10" s="19" t="s">
        <v>31</v>
      </c>
      <c r="D10" s="29" t="s">
        <v>32</v>
      </c>
    </row>
    <row r="11" spans="2:4" ht="15.75" x14ac:dyDescent="0.25">
      <c r="B11" s="20"/>
      <c r="C11" s="20"/>
      <c r="D11" s="21"/>
    </row>
    <row r="12" spans="2:4" ht="15.75" x14ac:dyDescent="0.25">
      <c r="B12" s="20" t="s">
        <v>0</v>
      </c>
      <c r="C12" s="22">
        <f>D41</f>
        <v>425672.65999999992</v>
      </c>
      <c r="D12" s="23">
        <f>C12/C4</f>
        <v>0.39274851288961238</v>
      </c>
    </row>
    <row r="13" spans="2:4" ht="15.75" x14ac:dyDescent="0.25">
      <c r="B13" s="20" t="s">
        <v>1</v>
      </c>
      <c r="C13" s="22">
        <f>H35</f>
        <v>197269.40000000002</v>
      </c>
      <c r="D13" s="23">
        <f>C13/C4</f>
        <v>0.18201136875604396</v>
      </c>
    </row>
    <row r="14" spans="2:4" ht="15.75" x14ac:dyDescent="0.25">
      <c r="B14" s="20" t="s">
        <v>33</v>
      </c>
      <c r="C14" s="22">
        <f>L33</f>
        <v>157525.02000000002</v>
      </c>
      <c r="D14" s="23">
        <f>C14/C4</f>
        <v>0.14534106406529954</v>
      </c>
    </row>
    <row r="15" spans="2:4" ht="15.75" x14ac:dyDescent="0.25">
      <c r="B15" s="20" t="s">
        <v>3</v>
      </c>
      <c r="C15" s="22">
        <f>P26</f>
        <v>35949.25</v>
      </c>
      <c r="D15" s="23">
        <f>C15/C4</f>
        <v>3.316871343580511E-2</v>
      </c>
    </row>
    <row r="16" spans="2:4" ht="15.75" x14ac:dyDescent="0.25">
      <c r="B16" s="24" t="s">
        <v>4</v>
      </c>
      <c r="C16" s="25">
        <f>T26</f>
        <v>15828.92</v>
      </c>
      <c r="D16" s="26">
        <f>C16/C4</f>
        <v>1.4604613767416128E-2</v>
      </c>
    </row>
    <row r="17" spans="1:20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1"/>
      <c r="O17" s="1"/>
      <c r="P17" s="1"/>
      <c r="Q17" s="1"/>
      <c r="R17" s="1"/>
      <c r="S17" s="1"/>
      <c r="T17" s="1"/>
    </row>
    <row r="18" spans="1:20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1"/>
      <c r="O18" s="1"/>
      <c r="P18" s="1"/>
      <c r="Q18" s="1"/>
      <c r="R18" s="1"/>
      <c r="S18" s="1"/>
      <c r="T18" s="1"/>
    </row>
    <row r="19" spans="1:20" ht="18.75" x14ac:dyDescent="0.3">
      <c r="A19" s="1"/>
      <c r="B19" s="86" t="s">
        <v>0</v>
      </c>
      <c r="C19" s="87"/>
      <c r="D19" s="88"/>
      <c r="E19" s="1"/>
      <c r="F19" s="86" t="s">
        <v>1</v>
      </c>
      <c r="G19" s="87"/>
      <c r="H19" s="88"/>
      <c r="I19" s="1"/>
      <c r="J19" s="86" t="s">
        <v>2</v>
      </c>
      <c r="K19" s="87"/>
      <c r="L19" s="88"/>
      <c r="M19" s="2"/>
      <c r="N19" s="86" t="s">
        <v>3</v>
      </c>
      <c r="O19" s="87"/>
      <c r="P19" s="88"/>
      <c r="Q19" s="1"/>
      <c r="R19" s="86" t="s">
        <v>4</v>
      </c>
      <c r="S19" s="87"/>
      <c r="T19" s="88"/>
    </row>
    <row r="20" spans="1:20" s="6" customFormat="1" ht="62.1" customHeight="1" x14ac:dyDescent="0.3">
      <c r="A20" s="4"/>
      <c r="B20" s="89" t="s">
        <v>5</v>
      </c>
      <c r="C20" s="90"/>
      <c r="D20" s="91"/>
      <c r="E20" s="4"/>
      <c r="F20" s="89" t="s">
        <v>6</v>
      </c>
      <c r="G20" s="92"/>
      <c r="H20" s="93"/>
      <c r="I20" s="4"/>
      <c r="J20" s="89" t="s">
        <v>7</v>
      </c>
      <c r="K20" s="92"/>
      <c r="L20" s="93"/>
      <c r="M20" s="5"/>
      <c r="N20" s="89" t="s">
        <v>8</v>
      </c>
      <c r="O20" s="92"/>
      <c r="P20" s="93"/>
      <c r="Q20" s="4"/>
      <c r="R20" s="89" t="s">
        <v>9</v>
      </c>
      <c r="S20" s="92"/>
      <c r="T20" s="93"/>
    </row>
    <row r="22" spans="1:20" x14ac:dyDescent="0.25">
      <c r="B22" s="7" t="s">
        <v>63</v>
      </c>
      <c r="C22" s="8"/>
      <c r="D22" s="9">
        <v>50675.74</v>
      </c>
      <c r="F22" s="48" t="s">
        <v>63</v>
      </c>
      <c r="G22" s="49"/>
      <c r="H22" s="50">
        <v>50675.740000000005</v>
      </c>
      <c r="J22" s="48" t="s">
        <v>63</v>
      </c>
      <c r="K22" s="49"/>
      <c r="L22" s="50">
        <v>50675.740000000005</v>
      </c>
      <c r="N22" s="48" t="s">
        <v>65</v>
      </c>
      <c r="O22" s="49"/>
      <c r="P22" s="50">
        <v>12396.12</v>
      </c>
      <c r="R22" s="48" t="s">
        <v>65</v>
      </c>
      <c r="S22" s="8"/>
      <c r="T22" s="9">
        <v>11213.52</v>
      </c>
    </row>
    <row r="23" spans="1:20" x14ac:dyDescent="0.25">
      <c r="B23" s="10" t="s">
        <v>64</v>
      </c>
      <c r="D23" s="12">
        <v>46491.22</v>
      </c>
      <c r="F23" s="43" t="s">
        <v>64</v>
      </c>
      <c r="G23" s="40"/>
      <c r="H23" s="44">
        <v>46941.22</v>
      </c>
      <c r="J23" s="43" t="s">
        <v>64</v>
      </c>
      <c r="K23" s="40"/>
      <c r="L23" s="44">
        <v>46941.22</v>
      </c>
      <c r="N23" s="43" t="s">
        <v>12</v>
      </c>
      <c r="O23" s="40"/>
      <c r="P23" s="44">
        <v>9551</v>
      </c>
      <c r="R23" s="43" t="s">
        <v>12</v>
      </c>
      <c r="T23" s="12">
        <v>4456.2299999999996</v>
      </c>
    </row>
    <row r="24" spans="1:20" x14ac:dyDescent="0.25">
      <c r="B24" s="43" t="s">
        <v>65</v>
      </c>
      <c r="C24" s="40"/>
      <c r="D24" s="44">
        <v>22323.81</v>
      </c>
      <c r="F24" s="43" t="s">
        <v>65</v>
      </c>
      <c r="G24" s="40"/>
      <c r="H24" s="44">
        <v>18588.04</v>
      </c>
      <c r="J24" s="43" t="s">
        <v>65</v>
      </c>
      <c r="K24" s="40"/>
      <c r="L24" s="44">
        <v>18588.04</v>
      </c>
      <c r="N24" s="45" t="s">
        <v>73</v>
      </c>
      <c r="O24" s="51"/>
      <c r="P24" s="47">
        <v>14002.13</v>
      </c>
      <c r="R24" s="45" t="s">
        <v>76</v>
      </c>
      <c r="S24" s="14"/>
      <c r="T24" s="15">
        <v>159.16999999999999</v>
      </c>
    </row>
    <row r="25" spans="1:20" x14ac:dyDescent="0.25">
      <c r="B25" s="43" t="s">
        <v>66</v>
      </c>
      <c r="C25" s="40"/>
      <c r="D25" s="44">
        <v>363.58</v>
      </c>
      <c r="F25" s="43" t="s">
        <v>67</v>
      </c>
      <c r="G25" s="40"/>
      <c r="H25" s="44">
        <v>700</v>
      </c>
      <c r="J25" s="43" t="s">
        <v>67</v>
      </c>
      <c r="K25" s="40"/>
      <c r="L25" s="44">
        <v>700</v>
      </c>
      <c r="N25" s="11"/>
      <c r="O25" s="11"/>
      <c r="P25" s="28"/>
    </row>
    <row r="26" spans="1:20" x14ac:dyDescent="0.25">
      <c r="B26" s="43" t="s">
        <v>67</v>
      </c>
      <c r="C26" s="40"/>
      <c r="D26" s="44">
        <v>700</v>
      </c>
      <c r="F26" s="43" t="s">
        <v>69</v>
      </c>
      <c r="G26" s="40"/>
      <c r="H26" s="44">
        <v>7350.2400000000007</v>
      </c>
      <c r="J26" s="43" t="s">
        <v>69</v>
      </c>
      <c r="K26" s="40"/>
      <c r="L26" s="44">
        <v>7350.2400000000007</v>
      </c>
      <c r="P26" s="16">
        <f>SUM(P22:P24)</f>
        <v>35949.25</v>
      </c>
      <c r="T26" s="16">
        <f>SUM(T22:T24)</f>
        <v>15828.92</v>
      </c>
    </row>
    <row r="27" spans="1:20" x14ac:dyDescent="0.25">
      <c r="B27" s="43" t="s">
        <v>68</v>
      </c>
      <c r="C27" s="39"/>
      <c r="D27" s="44">
        <v>1446.55</v>
      </c>
      <c r="F27" s="43" t="s">
        <v>71</v>
      </c>
      <c r="G27" s="39"/>
      <c r="H27" s="44">
        <v>26948.330000000009</v>
      </c>
      <c r="J27" s="43" t="s">
        <v>12</v>
      </c>
      <c r="K27" s="40"/>
      <c r="L27" s="44">
        <v>9551</v>
      </c>
      <c r="P27" s="16"/>
    </row>
    <row r="28" spans="1:20" x14ac:dyDescent="0.25">
      <c r="B28" s="43" t="s">
        <v>69</v>
      </c>
      <c r="C28" s="40"/>
      <c r="D28" s="44">
        <v>7350.2400000000007</v>
      </c>
      <c r="F28" s="43" t="s">
        <v>12</v>
      </c>
      <c r="G28" s="40"/>
      <c r="H28" s="44">
        <v>9551</v>
      </c>
      <c r="J28" s="43" t="s">
        <v>72</v>
      </c>
      <c r="K28" s="40"/>
      <c r="L28" s="44">
        <v>271.32</v>
      </c>
    </row>
    <row r="29" spans="1:20" x14ac:dyDescent="0.25">
      <c r="B29" s="43" t="s">
        <v>70</v>
      </c>
      <c r="C29" s="40"/>
      <c r="D29" s="44">
        <v>49681.53</v>
      </c>
      <c r="F29" s="43" t="s">
        <v>72</v>
      </c>
      <c r="G29" s="40"/>
      <c r="H29" s="44">
        <v>271.32</v>
      </c>
      <c r="J29" s="43" t="s">
        <v>73</v>
      </c>
      <c r="K29" s="39"/>
      <c r="L29" s="44">
        <v>14002.13</v>
      </c>
    </row>
    <row r="30" spans="1:20" x14ac:dyDescent="0.25">
      <c r="B30" s="43" t="s">
        <v>53</v>
      </c>
      <c r="C30" s="40"/>
      <c r="D30" s="44">
        <v>1937.9600000000003</v>
      </c>
      <c r="F30" s="43" t="s">
        <v>73</v>
      </c>
      <c r="G30" s="39"/>
      <c r="H30" s="44">
        <v>14002.13</v>
      </c>
      <c r="J30" s="43" t="s">
        <v>76</v>
      </c>
      <c r="K30" s="39"/>
      <c r="L30" s="44">
        <v>8639.73</v>
      </c>
    </row>
    <row r="31" spans="1:20" x14ac:dyDescent="0.25">
      <c r="B31" s="43" t="s">
        <v>71</v>
      </c>
      <c r="C31" s="39"/>
      <c r="D31" s="44">
        <v>26948.330000000009</v>
      </c>
      <c r="F31" s="43" t="s">
        <v>58</v>
      </c>
      <c r="G31" s="39"/>
      <c r="H31" s="44">
        <v>12796.050000000001</v>
      </c>
      <c r="J31" s="45" t="s">
        <v>59</v>
      </c>
      <c r="K31" s="46"/>
      <c r="L31" s="47">
        <v>805.6</v>
      </c>
    </row>
    <row r="32" spans="1:20" x14ac:dyDescent="0.25">
      <c r="B32" s="43" t="s">
        <v>12</v>
      </c>
      <c r="C32" s="40"/>
      <c r="D32" s="44">
        <v>50175.14</v>
      </c>
      <c r="F32" s="43" t="s">
        <v>76</v>
      </c>
      <c r="G32" s="39"/>
      <c r="H32" s="44">
        <v>8639.73</v>
      </c>
    </row>
    <row r="33" spans="2:12" x14ac:dyDescent="0.25">
      <c r="B33" s="43" t="s">
        <v>72</v>
      </c>
      <c r="C33" s="40"/>
      <c r="D33" s="44">
        <v>271.32</v>
      </c>
      <c r="F33" s="45" t="s">
        <v>59</v>
      </c>
      <c r="G33" s="46"/>
      <c r="H33" s="47">
        <v>805.6</v>
      </c>
      <c r="L33" s="16">
        <f>SUM(L22:L31)</f>
        <v>157525.02000000002</v>
      </c>
    </row>
    <row r="34" spans="2:12" x14ac:dyDescent="0.25">
      <c r="B34" s="43" t="s">
        <v>73</v>
      </c>
      <c r="C34" s="39"/>
      <c r="D34" s="44">
        <v>14002.13</v>
      </c>
    </row>
    <row r="35" spans="2:12" x14ac:dyDescent="0.25">
      <c r="B35" s="43" t="s">
        <v>58</v>
      </c>
      <c r="C35" s="39"/>
      <c r="D35" s="44">
        <v>12796.050000000001</v>
      </c>
      <c r="H35" s="16">
        <f>SUM(H22:H33)</f>
        <v>197269.40000000002</v>
      </c>
    </row>
    <row r="36" spans="2:12" x14ac:dyDescent="0.25">
      <c r="B36" s="43" t="s">
        <v>74</v>
      </c>
      <c r="C36" s="40"/>
      <c r="D36" s="44">
        <v>612.1</v>
      </c>
    </row>
    <row r="37" spans="2:12" x14ac:dyDescent="0.25">
      <c r="B37" s="43" t="s">
        <v>75</v>
      </c>
      <c r="C37" s="39"/>
      <c r="D37" s="44">
        <v>135205.35</v>
      </c>
    </row>
    <row r="38" spans="2:12" x14ac:dyDescent="0.25">
      <c r="B38" s="43" t="s">
        <v>59</v>
      </c>
      <c r="C38" s="40"/>
      <c r="D38" s="44">
        <v>805.6</v>
      </c>
    </row>
    <row r="39" spans="2:12" x14ac:dyDescent="0.25">
      <c r="B39" s="45" t="s">
        <v>48</v>
      </c>
      <c r="C39" s="46"/>
      <c r="D39" s="47">
        <v>3886.0099999999984</v>
      </c>
    </row>
    <row r="41" spans="2:12" x14ac:dyDescent="0.25">
      <c r="D41" s="16">
        <f>SUM(D22:D39)</f>
        <v>425672.65999999992</v>
      </c>
    </row>
  </sheetData>
  <mergeCells count="10">
    <mergeCell ref="B19:D19"/>
    <mergeCell ref="F19:H19"/>
    <mergeCell ref="J19:L19"/>
    <mergeCell ref="N19:P19"/>
    <mergeCell ref="R19:T19"/>
    <mergeCell ref="B20:D20"/>
    <mergeCell ref="F20:H20"/>
    <mergeCell ref="J20:L20"/>
    <mergeCell ref="N20:P20"/>
    <mergeCell ref="R20:T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D519-D060-456D-8BC2-1ABDC92F641D}">
  <dimension ref="A2:T44"/>
  <sheetViews>
    <sheetView topLeftCell="K13" workbookViewId="0">
      <selection activeCell="R21" sqref="R21:T23"/>
    </sheetView>
  </sheetViews>
  <sheetFormatPr defaultRowHeight="15" x14ac:dyDescent="0.25"/>
  <cols>
    <col min="2" max="2" width="48.5703125" bestFit="1" customWidth="1"/>
    <col min="3" max="3" width="15.5703125" bestFit="1" customWidth="1"/>
    <col min="4" max="4" width="12.42578125" bestFit="1" customWidth="1"/>
    <col min="6" max="6" width="50.42578125" bestFit="1" customWidth="1"/>
    <col min="8" max="8" width="12.42578125" bestFit="1" customWidth="1"/>
    <col min="10" max="10" width="50.42578125" bestFit="1" customWidth="1"/>
    <col min="12" max="12" width="12.42578125" bestFit="1" customWidth="1"/>
    <col min="14" max="14" width="30.85546875" bestFit="1" customWidth="1"/>
    <col min="16" max="16" width="11.42578125" bestFit="1" customWidth="1"/>
    <col min="18" max="18" width="26.42578125" bestFit="1" customWidth="1"/>
    <col min="20" max="20" width="11.42578125" bestFit="1" customWidth="1"/>
  </cols>
  <sheetData>
    <row r="2" spans="2:4" ht="18.75" x14ac:dyDescent="0.3">
      <c r="B2" s="27" t="s">
        <v>35</v>
      </c>
    </row>
    <row r="4" spans="2:4" ht="15.75" x14ac:dyDescent="0.25">
      <c r="B4" s="30" t="s">
        <v>25</v>
      </c>
      <c r="C4" s="31">
        <f>[1]Report!D77</f>
        <v>1083622.9600000004</v>
      </c>
      <c r="D4" s="32" t="s">
        <v>32</v>
      </c>
    </row>
    <row r="5" spans="2:4" ht="15.75" x14ac:dyDescent="0.25">
      <c r="B5" s="33" t="s">
        <v>26</v>
      </c>
      <c r="C5" s="34">
        <v>815718.9</v>
      </c>
      <c r="D5" s="35">
        <f>C5/C4</f>
        <v>0.75277004097439915</v>
      </c>
    </row>
    <row r="6" spans="2:4" ht="15.75" x14ac:dyDescent="0.25">
      <c r="B6" s="33" t="s">
        <v>27</v>
      </c>
      <c r="C6" s="34">
        <v>455080.96000000002</v>
      </c>
      <c r="D6" s="35"/>
    </row>
    <row r="7" spans="2:4" ht="15.75" x14ac:dyDescent="0.25">
      <c r="B7" s="33" t="s">
        <v>28</v>
      </c>
      <c r="C7" s="36">
        <v>360637.94</v>
      </c>
      <c r="D7" s="35"/>
    </row>
    <row r="8" spans="2:4" ht="15.75" x14ac:dyDescent="0.25">
      <c r="B8" s="3" t="s">
        <v>29</v>
      </c>
      <c r="C8" s="37">
        <v>267904.06</v>
      </c>
      <c r="D8" s="38">
        <f>C8/C4</f>
        <v>0.24722995902560047</v>
      </c>
    </row>
    <row r="9" spans="2:4" ht="15.75" x14ac:dyDescent="0.25">
      <c r="B9" s="1"/>
      <c r="C9" s="1"/>
      <c r="D9" s="1"/>
    </row>
    <row r="10" spans="2:4" ht="15.75" x14ac:dyDescent="0.25">
      <c r="B10" s="19" t="s">
        <v>30</v>
      </c>
      <c r="C10" s="19" t="s">
        <v>31</v>
      </c>
      <c r="D10" s="29" t="s">
        <v>32</v>
      </c>
    </row>
    <row r="11" spans="2:4" ht="15.75" x14ac:dyDescent="0.25">
      <c r="B11" s="20"/>
      <c r="C11" s="20"/>
      <c r="D11" s="21"/>
    </row>
    <row r="12" spans="2:4" ht="15.75" x14ac:dyDescent="0.25">
      <c r="B12" s="20" t="s">
        <v>0</v>
      </c>
      <c r="C12" s="22">
        <f>D44</f>
        <v>375593.45</v>
      </c>
      <c r="D12" s="23">
        <f>C12/C4</f>
        <v>0.34660898104263116</v>
      </c>
    </row>
    <row r="13" spans="2:4" ht="15.75" x14ac:dyDescent="0.25">
      <c r="B13" s="20" t="s">
        <v>1</v>
      </c>
      <c r="C13" s="22">
        <f>H34</f>
        <v>344905.22000000009</v>
      </c>
      <c r="D13" s="23">
        <f>C13/C4</f>
        <v>0.31828895541305247</v>
      </c>
    </row>
    <row r="14" spans="2:4" ht="15.75" x14ac:dyDescent="0.25">
      <c r="B14" s="20" t="s">
        <v>33</v>
      </c>
      <c r="C14" s="22">
        <f>L32</f>
        <v>148075.75</v>
      </c>
      <c r="D14" s="23">
        <f>C14/C4</f>
        <v>0.13664877495766603</v>
      </c>
    </row>
    <row r="15" spans="2:4" ht="15.75" x14ac:dyDescent="0.25">
      <c r="B15" s="20" t="s">
        <v>3</v>
      </c>
      <c r="C15" s="22">
        <f>P25</f>
        <v>37086.729999999996</v>
      </c>
      <c r="D15" s="23">
        <f>C15/C4</f>
        <v>3.4224754706194099E-2</v>
      </c>
    </row>
    <row r="16" spans="2:4" ht="15.75" x14ac:dyDescent="0.25">
      <c r="B16" s="24" t="s">
        <v>4</v>
      </c>
      <c r="C16" s="25">
        <f>T25</f>
        <v>19914.320000000003</v>
      </c>
      <c r="D16" s="26">
        <f>C16/C4</f>
        <v>1.837753603891892E-2</v>
      </c>
    </row>
    <row r="17" spans="1:20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1"/>
      <c r="O17" s="1"/>
      <c r="P17" s="1"/>
      <c r="Q17" s="1"/>
      <c r="R17" s="1"/>
      <c r="S17" s="1"/>
      <c r="T17" s="1"/>
    </row>
    <row r="18" spans="1:20" ht="18.75" x14ac:dyDescent="0.3">
      <c r="A18" s="1"/>
      <c r="B18" s="86" t="s">
        <v>0</v>
      </c>
      <c r="C18" s="87"/>
      <c r="D18" s="88"/>
      <c r="E18" s="1"/>
      <c r="F18" s="86" t="s">
        <v>1</v>
      </c>
      <c r="G18" s="87"/>
      <c r="H18" s="88"/>
      <c r="I18" s="1"/>
      <c r="J18" s="86" t="s">
        <v>2</v>
      </c>
      <c r="K18" s="87"/>
      <c r="L18" s="88"/>
      <c r="M18" s="2"/>
      <c r="N18" s="86" t="s">
        <v>3</v>
      </c>
      <c r="O18" s="87"/>
      <c r="P18" s="88"/>
      <c r="Q18" s="1"/>
      <c r="R18" s="86" t="s">
        <v>4</v>
      </c>
      <c r="S18" s="87"/>
      <c r="T18" s="88"/>
    </row>
    <row r="19" spans="1:20" s="6" customFormat="1" ht="62.1" customHeight="1" x14ac:dyDescent="0.3">
      <c r="A19" s="4"/>
      <c r="B19" s="89" t="s">
        <v>5</v>
      </c>
      <c r="C19" s="90"/>
      <c r="D19" s="91"/>
      <c r="E19" s="4"/>
      <c r="F19" s="89" t="s">
        <v>6</v>
      </c>
      <c r="G19" s="92"/>
      <c r="H19" s="93"/>
      <c r="I19" s="4"/>
      <c r="J19" s="89" t="s">
        <v>7</v>
      </c>
      <c r="K19" s="92"/>
      <c r="L19" s="93"/>
      <c r="M19" s="5"/>
      <c r="N19" s="89" t="s">
        <v>8</v>
      </c>
      <c r="O19" s="92"/>
      <c r="P19" s="93"/>
      <c r="Q19" s="4"/>
      <c r="R19" s="89" t="s">
        <v>9</v>
      </c>
      <c r="S19" s="92"/>
      <c r="T19" s="93"/>
    </row>
    <row r="21" spans="1:20" x14ac:dyDescent="0.25">
      <c r="B21" s="48" t="s">
        <v>63</v>
      </c>
      <c r="C21" s="49"/>
      <c r="D21" s="50">
        <v>57816.600000000006</v>
      </c>
      <c r="F21" s="48" t="s">
        <v>63</v>
      </c>
      <c r="G21" s="49"/>
      <c r="H21" s="50">
        <v>57816.600000000006</v>
      </c>
      <c r="J21" s="48" t="s">
        <v>63</v>
      </c>
      <c r="K21" s="49"/>
      <c r="L21" s="50">
        <v>57816.600000000006</v>
      </c>
      <c r="N21" s="48" t="s">
        <v>65</v>
      </c>
      <c r="O21" s="49"/>
      <c r="P21" s="50">
        <v>15881.07</v>
      </c>
      <c r="R21" s="48" t="s">
        <v>65</v>
      </c>
      <c r="S21" s="8"/>
      <c r="T21" s="9">
        <v>14846.37</v>
      </c>
    </row>
    <row r="22" spans="1:20" x14ac:dyDescent="0.25">
      <c r="B22" s="43" t="s">
        <v>64</v>
      </c>
      <c r="C22" s="40"/>
      <c r="D22" s="44">
        <v>28381.620000000003</v>
      </c>
      <c r="F22" s="43" t="s">
        <v>64</v>
      </c>
      <c r="G22" s="40"/>
      <c r="H22" s="44">
        <v>28381.620000000003</v>
      </c>
      <c r="J22" s="43" t="s">
        <v>64</v>
      </c>
      <c r="K22" s="40"/>
      <c r="L22" s="44">
        <v>28381.620000000003</v>
      </c>
      <c r="N22" s="43" t="s">
        <v>12</v>
      </c>
      <c r="O22" s="40"/>
      <c r="P22" s="44">
        <v>5466.55</v>
      </c>
      <c r="R22" s="10" t="s">
        <v>12</v>
      </c>
      <c r="T22" s="12">
        <v>4136.21</v>
      </c>
    </row>
    <row r="23" spans="1:20" x14ac:dyDescent="0.25">
      <c r="B23" s="43" t="s">
        <v>10</v>
      </c>
      <c r="C23" s="39"/>
      <c r="D23" s="44">
        <v>636</v>
      </c>
      <c r="F23" s="43" t="s">
        <v>65</v>
      </c>
      <c r="G23" s="40"/>
      <c r="H23" s="44">
        <v>25027.54</v>
      </c>
      <c r="J23" s="43" t="s">
        <v>65</v>
      </c>
      <c r="K23" s="40"/>
      <c r="L23" s="44">
        <v>17043.87</v>
      </c>
      <c r="N23" s="45" t="s">
        <v>73</v>
      </c>
      <c r="O23" s="46"/>
      <c r="P23" s="47">
        <v>15739.11</v>
      </c>
      <c r="R23" s="13" t="s">
        <v>23</v>
      </c>
      <c r="S23" s="14"/>
      <c r="T23" s="15">
        <v>931.74</v>
      </c>
    </row>
    <row r="24" spans="1:20" x14ac:dyDescent="0.25">
      <c r="B24" s="43" t="s">
        <v>65</v>
      </c>
      <c r="C24" s="40"/>
      <c r="D24" s="44">
        <v>25027.54</v>
      </c>
      <c r="F24" s="43" t="s">
        <v>67</v>
      </c>
      <c r="G24" s="39"/>
      <c r="H24" s="44">
        <v>720.8</v>
      </c>
      <c r="J24" s="43" t="s">
        <v>67</v>
      </c>
      <c r="K24" s="39"/>
      <c r="L24" s="44">
        <v>720.8</v>
      </c>
      <c r="N24" s="39"/>
      <c r="O24" s="40"/>
      <c r="P24" s="40"/>
      <c r="T24" s="52"/>
    </row>
    <row r="25" spans="1:20" x14ac:dyDescent="0.25">
      <c r="B25" s="43" t="s">
        <v>77</v>
      </c>
      <c r="C25" s="40"/>
      <c r="D25" s="44">
        <v>802</v>
      </c>
      <c r="F25" s="43" t="s">
        <v>69</v>
      </c>
      <c r="G25" s="40"/>
      <c r="H25" s="44">
        <v>9118.1400000000012</v>
      </c>
      <c r="J25" s="43" t="s">
        <v>69</v>
      </c>
      <c r="K25" s="40"/>
      <c r="L25" s="44">
        <v>9118.1400000000012</v>
      </c>
      <c r="P25" s="16">
        <f>SUM(P21:P23)</f>
        <v>37086.729999999996</v>
      </c>
      <c r="T25" s="52">
        <f>SUM(T21:T23)</f>
        <v>19914.320000000003</v>
      </c>
    </row>
    <row r="26" spans="1:20" x14ac:dyDescent="0.25">
      <c r="B26" s="43" t="s">
        <v>78</v>
      </c>
      <c r="C26" s="40"/>
      <c r="D26" s="44">
        <v>1288.3900000000001</v>
      </c>
      <c r="F26" s="43" t="s">
        <v>71</v>
      </c>
      <c r="G26" s="40"/>
      <c r="H26" s="44">
        <v>31270.320000000003</v>
      </c>
      <c r="J26" s="43" t="s">
        <v>12</v>
      </c>
      <c r="K26" s="40"/>
      <c r="L26" s="44">
        <v>10527.42</v>
      </c>
    </row>
    <row r="27" spans="1:20" x14ac:dyDescent="0.25">
      <c r="B27" s="43" t="s">
        <v>66</v>
      </c>
      <c r="C27" s="39"/>
      <c r="D27" s="44">
        <v>773.52</v>
      </c>
      <c r="F27" s="43" t="s">
        <v>12</v>
      </c>
      <c r="G27" s="40"/>
      <c r="H27" s="44">
        <v>53844.26</v>
      </c>
      <c r="J27" s="43" t="s">
        <v>72</v>
      </c>
      <c r="K27" s="40"/>
      <c r="L27" s="44">
        <v>31.92</v>
      </c>
    </row>
    <row r="28" spans="1:20" x14ac:dyDescent="0.25">
      <c r="B28" s="43" t="s">
        <v>67</v>
      </c>
      <c r="C28" s="39"/>
      <c r="D28" s="44">
        <v>720.8</v>
      </c>
      <c r="F28" s="43" t="s">
        <v>72</v>
      </c>
      <c r="G28" s="40"/>
      <c r="H28" s="44">
        <v>31.92</v>
      </c>
      <c r="J28" s="43" t="s">
        <v>73</v>
      </c>
      <c r="K28" s="40"/>
      <c r="L28" s="44">
        <v>15739.11</v>
      </c>
    </row>
    <row r="29" spans="1:20" x14ac:dyDescent="0.25">
      <c r="B29" s="43" t="s">
        <v>69</v>
      </c>
      <c r="C29" s="40"/>
      <c r="D29" s="44">
        <v>9118.1400000000012</v>
      </c>
      <c r="F29" s="43" t="s">
        <v>73</v>
      </c>
      <c r="G29" s="40"/>
      <c r="H29" s="44">
        <v>15739.11</v>
      </c>
      <c r="J29" s="43" t="s">
        <v>79</v>
      </c>
      <c r="K29" s="40"/>
      <c r="L29" s="44">
        <v>359.95</v>
      </c>
    </row>
    <row r="30" spans="1:20" x14ac:dyDescent="0.25">
      <c r="B30" s="43" t="s">
        <v>71</v>
      </c>
      <c r="C30" s="40"/>
      <c r="D30" s="44">
        <v>31270.320000000003</v>
      </c>
      <c r="F30" s="43" t="s">
        <v>58</v>
      </c>
      <c r="G30" s="40"/>
      <c r="H30" s="44">
        <v>37532.040000000008</v>
      </c>
      <c r="J30" s="45" t="s">
        <v>76</v>
      </c>
      <c r="K30" s="46"/>
      <c r="L30" s="47">
        <v>8336.32</v>
      </c>
    </row>
    <row r="31" spans="1:20" x14ac:dyDescent="0.25">
      <c r="B31" s="43" t="s">
        <v>12</v>
      </c>
      <c r="C31" s="40"/>
      <c r="D31" s="44">
        <v>53844.26</v>
      </c>
      <c r="F31" s="43" t="s">
        <v>79</v>
      </c>
      <c r="G31" s="40"/>
      <c r="H31" s="44">
        <v>359.95</v>
      </c>
    </row>
    <row r="32" spans="1:20" x14ac:dyDescent="0.25">
      <c r="B32" s="43" t="s">
        <v>72</v>
      </c>
      <c r="C32" s="40"/>
      <c r="D32" s="44">
        <v>31.92</v>
      </c>
      <c r="F32" s="45" t="s">
        <v>76</v>
      </c>
      <c r="G32" s="46"/>
      <c r="H32" s="47">
        <v>85062.92</v>
      </c>
      <c r="L32" s="16">
        <f>SUM(L21:L30)</f>
        <v>148075.75</v>
      </c>
    </row>
    <row r="33" spans="2:8" x14ac:dyDescent="0.25">
      <c r="B33" s="43" t="s">
        <v>73</v>
      </c>
      <c r="C33" s="40"/>
      <c r="D33" s="44">
        <v>15739.11</v>
      </c>
    </row>
    <row r="34" spans="2:8" x14ac:dyDescent="0.25">
      <c r="B34" s="43" t="s">
        <v>58</v>
      </c>
      <c r="C34" s="40"/>
      <c r="D34" s="44">
        <v>37532.040000000008</v>
      </c>
      <c r="H34" s="16">
        <f>SUM(H21:H32)</f>
        <v>344905.22000000009</v>
      </c>
    </row>
    <row r="35" spans="2:8" x14ac:dyDescent="0.25">
      <c r="B35" s="43" t="s">
        <v>79</v>
      </c>
      <c r="C35" s="40"/>
      <c r="D35" s="44">
        <v>359.95</v>
      </c>
    </row>
    <row r="36" spans="2:8" x14ac:dyDescent="0.25">
      <c r="B36" s="43" t="s">
        <v>80</v>
      </c>
      <c r="C36" s="40"/>
      <c r="D36" s="44">
        <v>11069.15</v>
      </c>
    </row>
    <row r="37" spans="2:8" x14ac:dyDescent="0.25">
      <c r="B37" s="43" t="s">
        <v>81</v>
      </c>
      <c r="C37" s="40"/>
      <c r="D37" s="44">
        <v>12546.54</v>
      </c>
    </row>
    <row r="38" spans="2:8" x14ac:dyDescent="0.25">
      <c r="B38" s="43" t="s">
        <v>76</v>
      </c>
      <c r="C38" s="40"/>
      <c r="D38" s="44">
        <v>85062.92</v>
      </c>
    </row>
    <row r="39" spans="2:8" x14ac:dyDescent="0.25">
      <c r="B39" s="43" t="s">
        <v>59</v>
      </c>
      <c r="C39" s="40"/>
      <c r="D39" s="44">
        <v>660.28</v>
      </c>
    </row>
    <row r="40" spans="2:8" x14ac:dyDescent="0.25">
      <c r="B40" s="43" t="s">
        <v>82</v>
      </c>
      <c r="C40" s="40"/>
      <c r="D40" s="44">
        <v>180.42000000000002</v>
      </c>
    </row>
    <row r="41" spans="2:8" x14ac:dyDescent="0.25">
      <c r="B41" s="43" t="s">
        <v>48</v>
      </c>
      <c r="C41" s="40"/>
      <c r="D41" s="44">
        <v>2599.58</v>
      </c>
    </row>
    <row r="42" spans="2:8" x14ac:dyDescent="0.25">
      <c r="B42" s="45" t="s">
        <v>55</v>
      </c>
      <c r="C42" s="51"/>
      <c r="D42" s="47">
        <v>132.35</v>
      </c>
    </row>
    <row r="44" spans="2:8" x14ac:dyDescent="0.25">
      <c r="D44" s="16">
        <f>SUM(D21:D42)</f>
        <v>375593.45</v>
      </c>
    </row>
  </sheetData>
  <mergeCells count="10">
    <mergeCell ref="B19:D19"/>
    <mergeCell ref="F19:H19"/>
    <mergeCell ref="J19:L19"/>
    <mergeCell ref="N19:P19"/>
    <mergeCell ref="R19:T19"/>
    <mergeCell ref="B18:D18"/>
    <mergeCell ref="F18:H18"/>
    <mergeCell ref="J18:L18"/>
    <mergeCell ref="N18:P18"/>
    <mergeCell ref="R18:T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BF8E2-FA27-47D8-9DF2-0CF2E1B09CD4}">
  <dimension ref="A2:T46"/>
  <sheetViews>
    <sheetView topLeftCell="K13" workbookViewId="0">
      <selection activeCell="R22" sqref="R22:T24"/>
    </sheetView>
  </sheetViews>
  <sheetFormatPr defaultRowHeight="15" x14ac:dyDescent="0.25"/>
  <cols>
    <col min="2" max="2" width="49.140625" bestFit="1" customWidth="1"/>
    <col min="3" max="3" width="15" bestFit="1" customWidth="1"/>
    <col min="4" max="4" width="12.140625" customWidth="1"/>
    <col min="6" max="6" width="49.140625" bestFit="1" customWidth="1"/>
    <col min="8" max="8" width="12.140625" bestFit="1" customWidth="1"/>
    <col min="10" max="10" width="49.140625" bestFit="1" customWidth="1"/>
    <col min="12" max="12" width="12.140625" bestFit="1" customWidth="1"/>
    <col min="14" max="14" width="25.85546875" bestFit="1" customWidth="1"/>
    <col min="16" max="16" width="11.140625" bestFit="1" customWidth="1"/>
    <col min="18" max="18" width="25.85546875" bestFit="1" customWidth="1"/>
    <col min="20" max="20" width="11.140625" bestFit="1" customWidth="1"/>
  </cols>
  <sheetData>
    <row r="2" spans="2:4" ht="18.75" x14ac:dyDescent="0.3">
      <c r="B2" s="27" t="s">
        <v>47</v>
      </c>
    </row>
    <row r="4" spans="2:4" ht="15.75" x14ac:dyDescent="0.25">
      <c r="B4" s="30" t="s">
        <v>25</v>
      </c>
      <c r="C4" s="31">
        <f>[2]Report!D76</f>
        <v>1159662.3799999999</v>
      </c>
      <c r="D4" s="32" t="s">
        <v>32</v>
      </c>
    </row>
    <row r="5" spans="2:4" ht="15.75" x14ac:dyDescent="0.25">
      <c r="B5" s="33" t="s">
        <v>26</v>
      </c>
      <c r="C5" s="34">
        <v>670926.18000000005</v>
      </c>
      <c r="D5" s="35">
        <f>C5/C4</f>
        <v>0.57855302678698617</v>
      </c>
    </row>
    <row r="6" spans="2:4" ht="15.75" x14ac:dyDescent="0.25">
      <c r="B6" s="33" t="s">
        <v>27</v>
      </c>
      <c r="C6" s="34">
        <v>403537.7</v>
      </c>
      <c r="D6" s="35"/>
    </row>
    <row r="7" spans="2:4" ht="15.75" x14ac:dyDescent="0.25">
      <c r="B7" s="33" t="s">
        <v>28</v>
      </c>
      <c r="C7" s="36">
        <v>267388.48</v>
      </c>
      <c r="D7" s="35"/>
    </row>
    <row r="8" spans="2:4" ht="15.75" x14ac:dyDescent="0.25">
      <c r="B8" s="3" t="s">
        <v>29</v>
      </c>
      <c r="C8" s="37">
        <v>488736.2</v>
      </c>
      <c r="D8" s="38">
        <f>C8/C4</f>
        <v>0.421446973213014</v>
      </c>
    </row>
    <row r="10" spans="2:4" ht="15.75" x14ac:dyDescent="0.25">
      <c r="B10" s="19" t="s">
        <v>30</v>
      </c>
      <c r="C10" s="19" t="s">
        <v>31</v>
      </c>
      <c r="D10" s="29" t="s">
        <v>32</v>
      </c>
    </row>
    <row r="11" spans="2:4" ht="15.75" x14ac:dyDescent="0.25">
      <c r="B11" s="20"/>
      <c r="C11" s="20"/>
      <c r="D11" s="21"/>
    </row>
    <row r="12" spans="2:4" ht="15.75" x14ac:dyDescent="0.25">
      <c r="B12" s="20" t="s">
        <v>0</v>
      </c>
      <c r="C12" s="22">
        <f>D46</f>
        <v>412829.97</v>
      </c>
      <c r="D12" s="23">
        <f>C12/C4</f>
        <v>0.35599151711724925</v>
      </c>
    </row>
    <row r="13" spans="2:4" ht="15.75" x14ac:dyDescent="0.25">
      <c r="B13" s="20" t="s">
        <v>1</v>
      </c>
      <c r="C13" s="22">
        <f>H36</f>
        <v>262125.73000000004</v>
      </c>
      <c r="D13" s="23">
        <f>C13/C4</f>
        <v>0.22603624513541612</v>
      </c>
    </row>
    <row r="14" spans="2:4" ht="15.75" x14ac:dyDescent="0.25">
      <c r="B14" s="20" t="s">
        <v>33</v>
      </c>
      <c r="C14" s="22">
        <f>L34</f>
        <v>139440.11000000002</v>
      </c>
      <c r="D14" s="23">
        <f>C14/C4</f>
        <v>0.12024198801723655</v>
      </c>
    </row>
    <row r="15" spans="2:4" ht="15.75" x14ac:dyDescent="0.25">
      <c r="B15" s="20" t="s">
        <v>3</v>
      </c>
      <c r="C15" s="22">
        <f>P26</f>
        <v>26322.33</v>
      </c>
      <c r="D15" s="23">
        <f>C15/C4</f>
        <v>2.2698270163769567E-2</v>
      </c>
    </row>
    <row r="16" spans="2:4" ht="15.75" x14ac:dyDescent="0.25">
      <c r="B16" s="24" t="s">
        <v>4</v>
      </c>
      <c r="C16" s="25">
        <f>T26</f>
        <v>10527.54</v>
      </c>
      <c r="D16" s="26">
        <f>C16/C4</f>
        <v>9.0781077161440748E-3</v>
      </c>
    </row>
    <row r="17" spans="1:20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1"/>
      <c r="O17" s="1"/>
      <c r="P17" s="1"/>
      <c r="Q17" s="1"/>
      <c r="R17" s="1"/>
      <c r="S17" s="1"/>
      <c r="T17" s="1"/>
    </row>
    <row r="18" spans="1:20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1"/>
      <c r="O18" s="1"/>
      <c r="P18" s="1"/>
      <c r="Q18" s="1"/>
      <c r="R18" s="1"/>
      <c r="S18" s="1"/>
      <c r="T18" s="1"/>
    </row>
    <row r="19" spans="1:20" ht="18.75" x14ac:dyDescent="0.3">
      <c r="A19" s="1"/>
      <c r="B19" s="86" t="s">
        <v>0</v>
      </c>
      <c r="C19" s="87"/>
      <c r="D19" s="88"/>
      <c r="E19" s="1"/>
      <c r="F19" s="86" t="s">
        <v>1</v>
      </c>
      <c r="G19" s="87"/>
      <c r="H19" s="88"/>
      <c r="I19" s="1"/>
      <c r="J19" s="86" t="s">
        <v>2</v>
      </c>
      <c r="K19" s="87"/>
      <c r="L19" s="88"/>
      <c r="M19" s="2"/>
      <c r="N19" s="86" t="s">
        <v>3</v>
      </c>
      <c r="O19" s="87"/>
      <c r="P19" s="88"/>
      <c r="Q19" s="1"/>
      <c r="R19" s="86" t="s">
        <v>4</v>
      </c>
      <c r="S19" s="87"/>
      <c r="T19" s="88"/>
    </row>
    <row r="20" spans="1:20" s="6" customFormat="1" ht="62.1" customHeight="1" x14ac:dyDescent="0.3">
      <c r="A20" s="4"/>
      <c r="B20" s="89" t="s">
        <v>5</v>
      </c>
      <c r="C20" s="90"/>
      <c r="D20" s="91"/>
      <c r="E20" s="4"/>
      <c r="F20" s="89" t="s">
        <v>6</v>
      </c>
      <c r="G20" s="92"/>
      <c r="H20" s="93"/>
      <c r="I20" s="4"/>
      <c r="J20" s="89" t="s">
        <v>7</v>
      </c>
      <c r="K20" s="92"/>
      <c r="L20" s="93"/>
      <c r="M20" s="5"/>
      <c r="N20" s="89" t="s">
        <v>8</v>
      </c>
      <c r="O20" s="92"/>
      <c r="P20" s="93"/>
      <c r="Q20" s="4"/>
      <c r="R20" s="89" t="s">
        <v>9</v>
      </c>
      <c r="S20" s="92"/>
      <c r="T20" s="93"/>
    </row>
    <row r="22" spans="1:20" x14ac:dyDescent="0.25">
      <c r="B22" s="48" t="s">
        <v>63</v>
      </c>
      <c r="C22" s="53"/>
      <c r="D22" s="50">
        <v>67506.540000000008</v>
      </c>
      <c r="F22" s="48" t="s">
        <v>63</v>
      </c>
      <c r="G22" s="53"/>
      <c r="H22" s="50">
        <v>67506.540000000008</v>
      </c>
      <c r="J22" s="48" t="s">
        <v>63</v>
      </c>
      <c r="K22" s="53"/>
      <c r="L22" s="50">
        <v>67506.540000000008</v>
      </c>
      <c r="N22" s="7" t="s">
        <v>65</v>
      </c>
      <c r="O22" s="8"/>
      <c r="P22" s="9">
        <v>9757.89</v>
      </c>
      <c r="R22" s="7" t="s">
        <v>65</v>
      </c>
      <c r="S22" s="8"/>
      <c r="T22" s="9">
        <v>9260.0400000000009</v>
      </c>
    </row>
    <row r="23" spans="1:20" x14ac:dyDescent="0.25">
      <c r="B23" s="43" t="s">
        <v>64</v>
      </c>
      <c r="C23" s="40"/>
      <c r="D23" s="44">
        <v>22156.77</v>
      </c>
      <c r="F23" s="43" t="s">
        <v>64</v>
      </c>
      <c r="G23" s="40"/>
      <c r="H23" s="44">
        <v>22156.77</v>
      </c>
      <c r="J23" s="43" t="s">
        <v>64</v>
      </c>
      <c r="K23" s="40"/>
      <c r="L23" s="44">
        <v>22156.77</v>
      </c>
      <c r="N23" s="10" t="s">
        <v>12</v>
      </c>
      <c r="P23" s="12">
        <v>2044.67</v>
      </c>
      <c r="R23" s="10" t="s">
        <v>12</v>
      </c>
      <c r="T23" s="12">
        <v>519.33000000000004</v>
      </c>
    </row>
    <row r="24" spans="1:20" x14ac:dyDescent="0.25">
      <c r="B24" s="43" t="s">
        <v>10</v>
      </c>
      <c r="C24" s="39"/>
      <c r="D24" s="54">
        <v>636</v>
      </c>
      <c r="F24" s="43" t="s">
        <v>65</v>
      </c>
      <c r="G24" s="40"/>
      <c r="H24" s="44">
        <v>15491.96</v>
      </c>
      <c r="J24" s="43" t="s">
        <v>65</v>
      </c>
      <c r="K24" s="40"/>
      <c r="L24" s="44">
        <v>12766.69</v>
      </c>
      <c r="N24" s="13" t="s">
        <v>73</v>
      </c>
      <c r="O24" s="14"/>
      <c r="P24" s="15">
        <v>14519.77</v>
      </c>
      <c r="R24" s="13" t="s">
        <v>76</v>
      </c>
      <c r="S24" s="14"/>
      <c r="T24" s="15">
        <v>748.17</v>
      </c>
    </row>
    <row r="25" spans="1:20" x14ac:dyDescent="0.25">
      <c r="B25" s="43" t="s">
        <v>65</v>
      </c>
      <c r="C25" s="40"/>
      <c r="D25" s="44">
        <v>15491.96</v>
      </c>
      <c r="F25" s="43" t="s">
        <v>67</v>
      </c>
      <c r="G25" s="40"/>
      <c r="H25" s="44">
        <v>5</v>
      </c>
      <c r="J25" s="43" t="s">
        <v>67</v>
      </c>
      <c r="K25" s="40"/>
      <c r="L25" s="44">
        <v>5</v>
      </c>
      <c r="T25" s="52"/>
    </row>
    <row r="26" spans="1:20" x14ac:dyDescent="0.25">
      <c r="B26" s="43" t="s">
        <v>78</v>
      </c>
      <c r="C26" s="39"/>
      <c r="D26" s="54">
        <v>324.62</v>
      </c>
      <c r="F26" s="43" t="s">
        <v>69</v>
      </c>
      <c r="G26" s="40"/>
      <c r="H26" s="44">
        <v>7493.97</v>
      </c>
      <c r="J26" s="43" t="s">
        <v>69</v>
      </c>
      <c r="K26" s="40"/>
      <c r="L26" s="44">
        <v>7493.97</v>
      </c>
      <c r="P26" s="16">
        <f>SUM(P22:P24)</f>
        <v>26322.33</v>
      </c>
      <c r="T26" s="52">
        <f>SUM(T22:T24)</f>
        <v>10527.54</v>
      </c>
    </row>
    <row r="27" spans="1:20" x14ac:dyDescent="0.25">
      <c r="B27" s="43" t="s">
        <v>66</v>
      </c>
      <c r="C27" s="39"/>
      <c r="D27" s="54">
        <v>1961.49</v>
      </c>
      <c r="F27" s="43" t="s">
        <v>71</v>
      </c>
      <c r="G27" s="39"/>
      <c r="H27" s="44">
        <v>22566.149999999994</v>
      </c>
      <c r="J27" s="43" t="s">
        <v>12</v>
      </c>
      <c r="K27" s="40"/>
      <c r="L27" s="44">
        <v>6004.87</v>
      </c>
    </row>
    <row r="28" spans="1:20" x14ac:dyDescent="0.25">
      <c r="B28" s="43" t="s">
        <v>67</v>
      </c>
      <c r="C28" s="40"/>
      <c r="D28" s="44">
        <v>5</v>
      </c>
      <c r="F28" s="43" t="s">
        <v>12</v>
      </c>
      <c r="G28" s="40"/>
      <c r="H28" s="44">
        <v>32122.29</v>
      </c>
      <c r="J28" s="43" t="s">
        <v>72</v>
      </c>
      <c r="K28" s="39"/>
      <c r="L28" s="54">
        <v>376.62</v>
      </c>
    </row>
    <row r="29" spans="1:20" x14ac:dyDescent="0.25">
      <c r="B29" s="43" t="s">
        <v>69</v>
      </c>
      <c r="C29" s="40"/>
      <c r="D29" s="44">
        <v>7493.97</v>
      </c>
      <c r="F29" s="43" t="s">
        <v>72</v>
      </c>
      <c r="G29" s="39"/>
      <c r="H29" s="54">
        <v>376.62</v>
      </c>
      <c r="J29" s="43" t="s">
        <v>73</v>
      </c>
      <c r="K29" s="40"/>
      <c r="L29" s="44">
        <v>14519.77</v>
      </c>
    </row>
    <row r="30" spans="1:20" x14ac:dyDescent="0.25">
      <c r="B30" s="43" t="s">
        <v>70</v>
      </c>
      <c r="C30" s="39"/>
      <c r="D30" s="54">
        <v>133229.87</v>
      </c>
      <c r="F30" s="43" t="s">
        <v>73</v>
      </c>
      <c r="G30" s="40"/>
      <c r="H30" s="44">
        <v>14519.77</v>
      </c>
      <c r="J30" s="43" t="s">
        <v>83</v>
      </c>
      <c r="K30" s="39"/>
      <c r="L30" s="54">
        <v>58.35</v>
      </c>
    </row>
    <row r="31" spans="1:20" x14ac:dyDescent="0.25">
      <c r="B31" s="43" t="s">
        <v>53</v>
      </c>
      <c r="C31" s="40"/>
      <c r="D31" s="44">
        <v>3353.9100000000003</v>
      </c>
      <c r="F31" s="43" t="s">
        <v>58</v>
      </c>
      <c r="G31" s="40"/>
      <c r="H31" s="44">
        <v>14044.360000000002</v>
      </c>
      <c r="J31" s="43" t="s">
        <v>54</v>
      </c>
      <c r="K31" s="39"/>
      <c r="L31" s="54">
        <v>1001.8800000000001</v>
      </c>
    </row>
    <row r="32" spans="1:20" x14ac:dyDescent="0.25">
      <c r="B32" s="43" t="s">
        <v>71</v>
      </c>
      <c r="C32" s="39"/>
      <c r="D32" s="44">
        <v>22566.149999999994</v>
      </c>
      <c r="F32" s="43" t="s">
        <v>83</v>
      </c>
      <c r="G32" s="39"/>
      <c r="H32" s="54">
        <v>58.35</v>
      </c>
      <c r="J32" s="45" t="s">
        <v>76</v>
      </c>
      <c r="K32" s="46"/>
      <c r="L32" s="47">
        <v>7549.65</v>
      </c>
    </row>
    <row r="33" spans="2:12" x14ac:dyDescent="0.25">
      <c r="B33" s="43" t="s">
        <v>12</v>
      </c>
      <c r="C33" s="40"/>
      <c r="D33" s="44">
        <v>32122.29</v>
      </c>
      <c r="F33" s="43" t="s">
        <v>54</v>
      </c>
      <c r="G33" s="39"/>
      <c r="H33" s="54">
        <v>1001.8800000000001</v>
      </c>
    </row>
    <row r="34" spans="2:12" x14ac:dyDescent="0.25">
      <c r="B34" s="43" t="s">
        <v>72</v>
      </c>
      <c r="C34" s="39"/>
      <c r="D34" s="54">
        <v>376.62</v>
      </c>
      <c r="F34" s="45" t="s">
        <v>76</v>
      </c>
      <c r="G34" s="46"/>
      <c r="H34" s="47">
        <v>64782.07</v>
      </c>
      <c r="L34" s="16">
        <f>SUM(L22:L32)</f>
        <v>139440.11000000002</v>
      </c>
    </row>
    <row r="35" spans="2:12" x14ac:dyDescent="0.25">
      <c r="B35" s="43" t="s">
        <v>73</v>
      </c>
      <c r="C35" s="40"/>
      <c r="D35" s="44">
        <v>14519.77</v>
      </c>
      <c r="F35" s="39"/>
      <c r="G35" s="39"/>
      <c r="H35" s="40"/>
    </row>
    <row r="36" spans="2:12" x14ac:dyDescent="0.25">
      <c r="B36" s="43" t="s">
        <v>58</v>
      </c>
      <c r="C36" s="40"/>
      <c r="D36" s="44">
        <v>14044.360000000002</v>
      </c>
      <c r="H36" s="16">
        <f>SUM(H22:H34)</f>
        <v>262125.73000000004</v>
      </c>
    </row>
    <row r="37" spans="2:12" x14ac:dyDescent="0.25">
      <c r="B37" s="43" t="s">
        <v>84</v>
      </c>
      <c r="C37" s="39"/>
      <c r="D37" s="54">
        <v>515.58000000000004</v>
      </c>
    </row>
    <row r="38" spans="2:12" x14ac:dyDescent="0.25">
      <c r="B38" s="43" t="s">
        <v>85</v>
      </c>
      <c r="C38" s="39"/>
      <c r="D38" s="54">
        <v>3693.27</v>
      </c>
    </row>
    <row r="39" spans="2:12" x14ac:dyDescent="0.25">
      <c r="B39" s="43" t="s">
        <v>83</v>
      </c>
      <c r="C39" s="39"/>
      <c r="D39" s="54">
        <v>58.35</v>
      </c>
    </row>
    <row r="40" spans="2:12" x14ac:dyDescent="0.25">
      <c r="B40" s="43" t="s">
        <v>54</v>
      </c>
      <c r="C40" s="39"/>
      <c r="D40" s="54">
        <v>1001.8800000000001</v>
      </c>
    </row>
    <row r="41" spans="2:12" x14ac:dyDescent="0.25">
      <c r="B41" s="43" t="s">
        <v>76</v>
      </c>
      <c r="C41" s="40"/>
      <c r="D41" s="44">
        <v>69355.100000000006</v>
      </c>
    </row>
    <row r="42" spans="2:12" x14ac:dyDescent="0.25">
      <c r="B42" s="43" t="s">
        <v>59</v>
      </c>
      <c r="C42" s="39"/>
      <c r="D42" s="54">
        <v>402.8</v>
      </c>
    </row>
    <row r="43" spans="2:12" x14ac:dyDescent="0.25">
      <c r="B43" s="43" t="s">
        <v>48</v>
      </c>
      <c r="C43" s="40"/>
      <c r="D43" s="44">
        <v>1997.3199999999997</v>
      </c>
    </row>
    <row r="44" spans="2:12" x14ac:dyDescent="0.25">
      <c r="B44" s="45" t="s">
        <v>55</v>
      </c>
      <c r="C44" s="46"/>
      <c r="D44" s="47">
        <v>16.350000000000001</v>
      </c>
    </row>
    <row r="46" spans="2:12" x14ac:dyDescent="0.25">
      <c r="D46" s="16">
        <f>SUM(D22:D44)</f>
        <v>412829.97</v>
      </c>
    </row>
  </sheetData>
  <mergeCells count="10">
    <mergeCell ref="B19:D19"/>
    <mergeCell ref="F19:H19"/>
    <mergeCell ref="J19:L19"/>
    <mergeCell ref="N19:P19"/>
    <mergeCell ref="R19:T19"/>
    <mergeCell ref="B20:D20"/>
    <mergeCell ref="F20:H20"/>
    <mergeCell ref="J20:L20"/>
    <mergeCell ref="N20:P20"/>
    <mergeCell ref="R20:T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96BF-A661-402F-9DBD-0906BFDC9F9C}">
  <dimension ref="A2:T43"/>
  <sheetViews>
    <sheetView topLeftCell="K12" workbookViewId="0">
      <selection activeCell="T24" sqref="T24"/>
    </sheetView>
  </sheetViews>
  <sheetFormatPr defaultRowHeight="15" x14ac:dyDescent="0.25"/>
  <cols>
    <col min="2" max="2" width="34.5703125" bestFit="1" customWidth="1"/>
    <col min="3" max="3" width="13.140625" bestFit="1" customWidth="1"/>
    <col min="4" max="4" width="12.140625" bestFit="1" customWidth="1"/>
    <col min="6" max="6" width="31.85546875" bestFit="1" customWidth="1"/>
    <col min="8" max="8" width="11.140625" bestFit="1" customWidth="1"/>
    <col min="10" max="10" width="31.85546875" bestFit="1" customWidth="1"/>
    <col min="11" max="11" width="9.140625" customWidth="1"/>
    <col min="12" max="12" width="11.140625" bestFit="1" customWidth="1"/>
    <col min="14" max="14" width="25.85546875" bestFit="1" customWidth="1"/>
    <col min="16" max="16" width="11.140625" bestFit="1" customWidth="1"/>
    <col min="18" max="18" width="29.85546875" bestFit="1" customWidth="1"/>
    <col min="20" max="20" width="10.140625" bestFit="1" customWidth="1"/>
  </cols>
  <sheetData>
    <row r="2" spans="2:4" ht="18.75" x14ac:dyDescent="0.3">
      <c r="B2" s="27" t="s">
        <v>46</v>
      </c>
    </row>
    <row r="4" spans="2:4" ht="15.75" x14ac:dyDescent="0.25">
      <c r="B4" s="30" t="s">
        <v>25</v>
      </c>
      <c r="C4" s="31">
        <f>[3]Report!D69</f>
        <v>432534.96000000008</v>
      </c>
      <c r="D4" s="32" t="s">
        <v>32</v>
      </c>
    </row>
    <row r="5" spans="2:4" ht="15.75" x14ac:dyDescent="0.25">
      <c r="B5" s="33" t="s">
        <v>26</v>
      </c>
      <c r="C5" s="34">
        <v>246406.06</v>
      </c>
      <c r="D5" s="35">
        <f>C5/C4</f>
        <v>0.56967894572036437</v>
      </c>
    </row>
    <row r="6" spans="2:4" ht="15.75" x14ac:dyDescent="0.25">
      <c r="B6" s="33" t="s">
        <v>27</v>
      </c>
      <c r="C6" s="34">
        <v>103696.89</v>
      </c>
      <c r="D6" s="35"/>
    </row>
    <row r="7" spans="2:4" ht="15.75" x14ac:dyDescent="0.25">
      <c r="B7" s="33" t="s">
        <v>28</v>
      </c>
      <c r="C7" s="36">
        <v>142709.17000000001</v>
      </c>
      <c r="D7" s="35"/>
    </row>
    <row r="8" spans="2:4" ht="15.75" x14ac:dyDescent="0.25">
      <c r="B8" s="3" t="s">
        <v>29</v>
      </c>
      <c r="C8" s="37">
        <v>186128.9</v>
      </c>
      <c r="D8" s="38">
        <f>C8/C4</f>
        <v>0.43032105427963546</v>
      </c>
    </row>
    <row r="10" spans="2:4" ht="15.75" x14ac:dyDescent="0.25">
      <c r="B10" s="19" t="s">
        <v>30</v>
      </c>
      <c r="C10" s="19" t="s">
        <v>31</v>
      </c>
      <c r="D10" s="29" t="s">
        <v>32</v>
      </c>
    </row>
    <row r="11" spans="2:4" ht="15.75" x14ac:dyDescent="0.25">
      <c r="B11" s="20"/>
      <c r="C11" s="20"/>
      <c r="D11" s="21"/>
    </row>
    <row r="12" spans="2:4" ht="15.75" x14ac:dyDescent="0.25">
      <c r="B12" s="20" t="s">
        <v>0</v>
      </c>
      <c r="C12" s="22">
        <f>D43</f>
        <v>146756.93</v>
      </c>
      <c r="D12" s="23">
        <f>C12/C4</f>
        <v>0.33929495548752858</v>
      </c>
    </row>
    <row r="13" spans="2:4" ht="15.75" x14ac:dyDescent="0.25">
      <c r="B13" s="20" t="s">
        <v>1</v>
      </c>
      <c r="C13" s="22">
        <f>H36</f>
        <v>69617.97</v>
      </c>
      <c r="D13" s="23">
        <f>C13/C4</f>
        <v>0.16095339437995945</v>
      </c>
    </row>
    <row r="14" spans="2:4" ht="15.75" x14ac:dyDescent="0.25">
      <c r="B14" s="20" t="s">
        <v>33</v>
      </c>
      <c r="C14" s="22">
        <f>L34</f>
        <v>18870.519999999997</v>
      </c>
      <c r="D14" s="23">
        <f>C14/C4</f>
        <v>4.362773358250624E-2</v>
      </c>
    </row>
    <row r="15" spans="2:4" ht="15.75" x14ac:dyDescent="0.25">
      <c r="B15" s="20" t="s">
        <v>3</v>
      </c>
      <c r="C15" s="22">
        <f>P26</f>
        <v>8256.2799999999988</v>
      </c>
      <c r="D15" s="23">
        <f>C15/C4</f>
        <v>1.9088121801761407E-2</v>
      </c>
    </row>
    <row r="16" spans="2:4" ht="15.75" x14ac:dyDescent="0.25">
      <c r="B16" s="24" t="s">
        <v>4</v>
      </c>
      <c r="C16" s="25">
        <f>T26</f>
        <v>1806.09</v>
      </c>
      <c r="D16" s="26">
        <f>C16/C4</f>
        <v>4.175593112750931E-3</v>
      </c>
    </row>
    <row r="17" spans="1:20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1"/>
      <c r="O17" s="1"/>
      <c r="P17" s="1"/>
      <c r="Q17" s="1"/>
      <c r="R17" s="1"/>
      <c r="S17" s="1"/>
      <c r="T17" s="1"/>
    </row>
    <row r="18" spans="1:20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1"/>
      <c r="O18" s="1"/>
      <c r="P18" s="1"/>
      <c r="Q18" s="1"/>
      <c r="R18" s="1"/>
      <c r="S18" s="1"/>
      <c r="T18" s="1"/>
    </row>
    <row r="19" spans="1:20" ht="18.75" x14ac:dyDescent="0.3">
      <c r="A19" s="1"/>
      <c r="B19" s="86" t="s">
        <v>0</v>
      </c>
      <c r="C19" s="87"/>
      <c r="D19" s="88"/>
      <c r="E19" s="1"/>
      <c r="F19" s="86" t="s">
        <v>1</v>
      </c>
      <c r="G19" s="87"/>
      <c r="H19" s="88"/>
      <c r="I19" s="1"/>
      <c r="J19" s="86" t="s">
        <v>2</v>
      </c>
      <c r="K19" s="87"/>
      <c r="L19" s="88"/>
      <c r="M19" s="2"/>
      <c r="N19" s="86" t="s">
        <v>3</v>
      </c>
      <c r="O19" s="87"/>
      <c r="P19" s="88"/>
      <c r="Q19" s="1"/>
      <c r="R19" s="86" t="s">
        <v>4</v>
      </c>
      <c r="S19" s="87"/>
      <c r="T19" s="88"/>
    </row>
    <row r="20" spans="1:20" s="6" customFormat="1" ht="62.1" customHeight="1" x14ac:dyDescent="0.3">
      <c r="A20" s="4"/>
      <c r="B20" s="89" t="s">
        <v>5</v>
      </c>
      <c r="C20" s="90"/>
      <c r="D20" s="91"/>
      <c r="E20" s="4"/>
      <c r="F20" s="89" t="s">
        <v>6</v>
      </c>
      <c r="G20" s="92"/>
      <c r="H20" s="93"/>
      <c r="I20" s="4"/>
      <c r="J20" s="89" t="s">
        <v>7</v>
      </c>
      <c r="K20" s="92"/>
      <c r="L20" s="93"/>
      <c r="M20" s="5"/>
      <c r="N20" s="89" t="s">
        <v>8</v>
      </c>
      <c r="O20" s="92"/>
      <c r="P20" s="93"/>
      <c r="Q20" s="4"/>
      <c r="R20" s="89" t="s">
        <v>9</v>
      </c>
      <c r="S20" s="92"/>
      <c r="T20" s="93"/>
    </row>
    <row r="22" spans="1:20" x14ac:dyDescent="0.25">
      <c r="B22" s="48" t="s">
        <v>64</v>
      </c>
      <c r="C22" s="53"/>
      <c r="D22" s="50">
        <v>1000</v>
      </c>
      <c r="F22" s="48" t="s">
        <v>64</v>
      </c>
      <c r="G22" s="53"/>
      <c r="H22" s="50">
        <v>1000</v>
      </c>
      <c r="J22" s="48" t="s">
        <v>64</v>
      </c>
      <c r="K22" s="53"/>
      <c r="L22" s="50">
        <v>1000</v>
      </c>
      <c r="N22" s="48" t="s">
        <v>65</v>
      </c>
      <c r="O22" s="53"/>
      <c r="P22" s="50">
        <v>1668.75</v>
      </c>
      <c r="R22" s="48" t="s">
        <v>65</v>
      </c>
      <c r="S22" s="8"/>
      <c r="T22" s="9">
        <v>1268.4000000000001</v>
      </c>
    </row>
    <row r="23" spans="1:20" x14ac:dyDescent="0.25">
      <c r="B23" s="43" t="s">
        <v>10</v>
      </c>
      <c r="C23" s="39"/>
      <c r="D23" s="54">
        <v>1187.92</v>
      </c>
      <c r="F23" s="43" t="s">
        <v>49</v>
      </c>
      <c r="G23" s="40"/>
      <c r="H23" s="44">
        <v>2251.9599999999996</v>
      </c>
      <c r="J23" s="43" t="s">
        <v>49</v>
      </c>
      <c r="K23" s="40"/>
      <c r="L23" s="44">
        <v>2251.9599999999996</v>
      </c>
      <c r="N23" s="43" t="s">
        <v>12</v>
      </c>
      <c r="O23" s="39"/>
      <c r="P23" s="54">
        <v>315.88</v>
      </c>
      <c r="R23" s="43" t="s">
        <v>12</v>
      </c>
      <c r="T23" s="12">
        <v>82.85</v>
      </c>
    </row>
    <row r="24" spans="1:20" x14ac:dyDescent="0.25">
      <c r="B24" s="43" t="s">
        <v>49</v>
      </c>
      <c r="C24" s="40"/>
      <c r="D24" s="44">
        <v>2251.9599999999996</v>
      </c>
      <c r="F24" s="43" t="s">
        <v>65</v>
      </c>
      <c r="G24" s="39"/>
      <c r="H24" s="44">
        <v>2723.45</v>
      </c>
      <c r="J24" s="43" t="s">
        <v>65</v>
      </c>
      <c r="K24" s="39"/>
      <c r="L24" s="44">
        <v>2723.45</v>
      </c>
      <c r="N24" s="45" t="s">
        <v>73</v>
      </c>
      <c r="O24" s="51"/>
      <c r="P24" s="55">
        <v>6271.65</v>
      </c>
      <c r="R24" s="13" t="s">
        <v>76</v>
      </c>
      <c r="S24" s="14"/>
      <c r="T24" s="15">
        <v>454.84</v>
      </c>
    </row>
    <row r="25" spans="1:20" x14ac:dyDescent="0.25">
      <c r="B25" s="43" t="s">
        <v>65</v>
      </c>
      <c r="C25" s="39"/>
      <c r="D25" s="44">
        <v>2723.45</v>
      </c>
      <c r="F25" s="43" t="s">
        <v>67</v>
      </c>
      <c r="G25" s="39"/>
      <c r="H25" s="54">
        <v>90</v>
      </c>
      <c r="J25" s="43" t="s">
        <v>67</v>
      </c>
      <c r="K25" s="39"/>
      <c r="L25" s="54">
        <v>90</v>
      </c>
    </row>
    <row r="26" spans="1:20" x14ac:dyDescent="0.25">
      <c r="B26" s="43" t="s">
        <v>86</v>
      </c>
      <c r="C26" s="40"/>
      <c r="D26" s="44">
        <v>39.96</v>
      </c>
      <c r="F26" s="43" t="s">
        <v>69</v>
      </c>
      <c r="G26" s="40"/>
      <c r="H26" s="44">
        <v>2091.0500000000006</v>
      </c>
      <c r="J26" s="43" t="s">
        <v>69</v>
      </c>
      <c r="K26" s="40"/>
      <c r="L26" s="44">
        <v>2091.0500000000006</v>
      </c>
      <c r="P26" s="16">
        <f>SUM(P22:P24)</f>
        <v>8256.2799999999988</v>
      </c>
      <c r="T26" s="16">
        <f>SUM(T22:T24)</f>
        <v>1806.09</v>
      </c>
    </row>
    <row r="27" spans="1:20" x14ac:dyDescent="0.25">
      <c r="B27" s="43" t="s">
        <v>66</v>
      </c>
      <c r="C27" s="40"/>
      <c r="D27" s="44">
        <v>630.70000000000005</v>
      </c>
      <c r="F27" s="43" t="s">
        <v>71</v>
      </c>
      <c r="G27" s="40"/>
      <c r="H27" s="44">
        <v>6121.880000000001</v>
      </c>
      <c r="J27" s="43" t="s">
        <v>12</v>
      </c>
      <c r="K27" s="39"/>
      <c r="L27" s="54">
        <v>1200.04</v>
      </c>
    </row>
    <row r="28" spans="1:20" x14ac:dyDescent="0.25">
      <c r="B28" s="43" t="s">
        <v>67</v>
      </c>
      <c r="C28" s="39"/>
      <c r="D28" s="54">
        <v>90</v>
      </c>
      <c r="F28" s="43" t="s">
        <v>12</v>
      </c>
      <c r="G28" s="39"/>
      <c r="H28" s="54">
        <v>13443.69</v>
      </c>
      <c r="J28" s="43" t="s">
        <v>73</v>
      </c>
      <c r="K28" s="39"/>
      <c r="L28" s="54">
        <v>6271.65</v>
      </c>
    </row>
    <row r="29" spans="1:20" x14ac:dyDescent="0.25">
      <c r="B29" s="43" t="s">
        <v>69</v>
      </c>
      <c r="C29" s="40"/>
      <c r="D29" s="44">
        <v>2091.0500000000006</v>
      </c>
      <c r="F29" s="43" t="s">
        <v>73</v>
      </c>
      <c r="G29" s="39"/>
      <c r="H29" s="54">
        <v>6271.65</v>
      </c>
      <c r="J29" s="43" t="s">
        <v>83</v>
      </c>
      <c r="K29" s="39"/>
      <c r="L29" s="54">
        <v>-58.35</v>
      </c>
    </row>
    <row r="30" spans="1:20" x14ac:dyDescent="0.25">
      <c r="B30" s="43" t="s">
        <v>70</v>
      </c>
      <c r="C30" s="40"/>
      <c r="D30" s="44">
        <v>70603.97</v>
      </c>
      <c r="F30" s="43" t="s">
        <v>58</v>
      </c>
      <c r="G30" s="40"/>
      <c r="H30" s="44">
        <v>5673.17</v>
      </c>
      <c r="J30" s="43" t="s">
        <v>54</v>
      </c>
      <c r="K30" s="40"/>
      <c r="L30" s="44">
        <v>-1001.8800000000001</v>
      </c>
    </row>
    <row r="31" spans="1:20" x14ac:dyDescent="0.25">
      <c r="B31" s="43" t="s">
        <v>53</v>
      </c>
      <c r="C31" s="40"/>
      <c r="D31" s="44">
        <v>1758.23</v>
      </c>
      <c r="F31" s="43" t="s">
        <v>83</v>
      </c>
      <c r="G31" s="39"/>
      <c r="H31" s="54">
        <v>-58.35</v>
      </c>
      <c r="J31" s="43" t="s">
        <v>76</v>
      </c>
      <c r="K31" s="40"/>
      <c r="L31" s="44">
        <v>3859.3</v>
      </c>
    </row>
    <row r="32" spans="1:20" x14ac:dyDescent="0.25">
      <c r="B32" s="43" t="s">
        <v>71</v>
      </c>
      <c r="C32" s="40"/>
      <c r="D32" s="44">
        <v>6121.880000000001</v>
      </c>
      <c r="F32" s="43" t="s">
        <v>54</v>
      </c>
      <c r="G32" s="40"/>
      <c r="H32" s="44">
        <v>-1001.8800000000001</v>
      </c>
      <c r="J32" s="45" t="s">
        <v>59</v>
      </c>
      <c r="K32" s="51"/>
      <c r="L32" s="55">
        <v>443.3</v>
      </c>
    </row>
    <row r="33" spans="2:12" x14ac:dyDescent="0.25">
      <c r="B33" s="43" t="s">
        <v>12</v>
      </c>
      <c r="C33" s="39"/>
      <c r="D33" s="54">
        <v>13443.69</v>
      </c>
      <c r="F33" s="43" t="s">
        <v>76</v>
      </c>
      <c r="G33" s="40"/>
      <c r="H33" s="44">
        <v>30568.05</v>
      </c>
    </row>
    <row r="34" spans="2:12" x14ac:dyDescent="0.25">
      <c r="B34" s="43" t="s">
        <v>73</v>
      </c>
      <c r="C34" s="39"/>
      <c r="D34" s="54">
        <v>6271.65</v>
      </c>
      <c r="F34" s="45" t="s">
        <v>59</v>
      </c>
      <c r="G34" s="51"/>
      <c r="H34" s="55">
        <v>443.3</v>
      </c>
      <c r="L34" s="16">
        <f>SUM(L22:L32)</f>
        <v>18870.519999999997</v>
      </c>
    </row>
    <row r="35" spans="2:12" x14ac:dyDescent="0.25">
      <c r="B35" s="43" t="s">
        <v>58</v>
      </c>
      <c r="C35" s="40"/>
      <c r="D35" s="44">
        <v>5673.17</v>
      </c>
    </row>
    <row r="36" spans="2:12" x14ac:dyDescent="0.25">
      <c r="B36" s="43" t="s">
        <v>85</v>
      </c>
      <c r="C36" s="39"/>
      <c r="D36" s="54">
        <v>741.95</v>
      </c>
      <c r="H36" s="16">
        <f>SUM(H22:H34)</f>
        <v>69617.97</v>
      </c>
    </row>
    <row r="37" spans="2:12" x14ac:dyDescent="0.25">
      <c r="B37" s="43" t="s">
        <v>83</v>
      </c>
      <c r="C37" s="39"/>
      <c r="D37" s="54">
        <v>-58.35</v>
      </c>
    </row>
    <row r="38" spans="2:12" x14ac:dyDescent="0.25">
      <c r="B38" s="43" t="s">
        <v>54</v>
      </c>
      <c r="C38" s="40"/>
      <c r="D38" s="44">
        <v>-1001.8800000000001</v>
      </c>
    </row>
    <row r="39" spans="2:12" x14ac:dyDescent="0.25">
      <c r="B39" s="39" t="s">
        <v>76</v>
      </c>
      <c r="C39" s="40"/>
      <c r="D39" s="40">
        <v>31644.639999999999</v>
      </c>
    </row>
    <row r="40" spans="2:12" x14ac:dyDescent="0.25">
      <c r="B40" s="43" t="s">
        <v>59</v>
      </c>
      <c r="C40" s="39"/>
      <c r="D40" s="54">
        <v>443.3</v>
      </c>
    </row>
    <row r="41" spans="2:12" x14ac:dyDescent="0.25">
      <c r="B41" s="45" t="s">
        <v>48</v>
      </c>
      <c r="C41" s="51"/>
      <c r="D41" s="47">
        <v>1099.6399999999999</v>
      </c>
    </row>
    <row r="43" spans="2:12" x14ac:dyDescent="0.25">
      <c r="D43" s="16">
        <f>SUM(D22:D41)</f>
        <v>146756.93</v>
      </c>
    </row>
  </sheetData>
  <mergeCells count="10">
    <mergeCell ref="B19:D19"/>
    <mergeCell ref="F19:H19"/>
    <mergeCell ref="J19:L19"/>
    <mergeCell ref="N19:P19"/>
    <mergeCell ref="R19:T19"/>
    <mergeCell ref="B20:D20"/>
    <mergeCell ref="F20:H20"/>
    <mergeCell ref="J20:L20"/>
    <mergeCell ref="N20:P20"/>
    <mergeCell ref="R20:T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D8607-9630-43DA-BEE5-806E45ECBB3D}">
  <dimension ref="A2:T46"/>
  <sheetViews>
    <sheetView topLeftCell="K18" workbookViewId="0">
      <selection activeCell="R22" sqref="R22:T24"/>
    </sheetView>
  </sheetViews>
  <sheetFormatPr defaultRowHeight="15" x14ac:dyDescent="0.25"/>
  <cols>
    <col min="2" max="2" width="33.85546875" bestFit="1" customWidth="1"/>
    <col min="3" max="3" width="13.42578125" bestFit="1" customWidth="1"/>
    <col min="4" max="4" width="12.140625" bestFit="1" customWidth="1"/>
    <col min="6" max="6" width="33.5703125" bestFit="1" customWidth="1"/>
    <col min="8" max="8" width="12.140625" bestFit="1" customWidth="1"/>
    <col min="10" max="10" width="33.5703125" bestFit="1" customWidth="1"/>
    <col min="11" max="11" width="8.85546875" customWidth="1"/>
    <col min="12" max="12" width="12.140625" bestFit="1" customWidth="1"/>
    <col min="14" max="14" width="30.5703125" bestFit="1" customWidth="1"/>
    <col min="16" max="16" width="12.140625" bestFit="1" customWidth="1"/>
    <col min="18" max="18" width="25.85546875" bestFit="1" customWidth="1"/>
    <col min="20" max="20" width="11.140625" bestFit="1" customWidth="1"/>
  </cols>
  <sheetData>
    <row r="2" spans="2:4" ht="18.75" x14ac:dyDescent="0.3">
      <c r="B2" s="27" t="s">
        <v>50</v>
      </c>
    </row>
    <row r="4" spans="2:4" ht="15.75" x14ac:dyDescent="0.25">
      <c r="B4" s="30" t="s">
        <v>25</v>
      </c>
      <c r="C4" s="31">
        <f>[4]Report!D80</f>
        <v>884839.79999999993</v>
      </c>
      <c r="D4" s="32" t="s">
        <v>32</v>
      </c>
    </row>
    <row r="5" spans="2:4" ht="15.75" x14ac:dyDescent="0.25">
      <c r="B5" s="33" t="s">
        <v>26</v>
      </c>
      <c r="C5" s="34">
        <v>721735.17</v>
      </c>
      <c r="D5" s="35">
        <f>C5/C4</f>
        <v>0.81566761576502333</v>
      </c>
    </row>
    <row r="6" spans="2:4" ht="15.75" x14ac:dyDescent="0.25">
      <c r="B6" s="33" t="s">
        <v>27</v>
      </c>
      <c r="C6" s="34">
        <v>399157.9</v>
      </c>
      <c r="D6" s="35"/>
    </row>
    <row r="7" spans="2:4" ht="15.75" x14ac:dyDescent="0.25">
      <c r="B7" s="33" t="s">
        <v>28</v>
      </c>
      <c r="C7" s="36">
        <v>322577.27</v>
      </c>
      <c r="D7" s="35"/>
    </row>
    <row r="8" spans="2:4" ht="15.75" x14ac:dyDescent="0.25">
      <c r="B8" s="3" t="s">
        <v>29</v>
      </c>
      <c r="C8" s="37">
        <v>163104.63</v>
      </c>
      <c r="D8" s="38">
        <f>C8/C4</f>
        <v>0.1843323842349768</v>
      </c>
    </row>
    <row r="10" spans="2:4" ht="15.75" x14ac:dyDescent="0.25">
      <c r="B10" s="19" t="s">
        <v>30</v>
      </c>
      <c r="C10" s="19" t="s">
        <v>31</v>
      </c>
      <c r="D10" s="29" t="s">
        <v>32</v>
      </c>
    </row>
    <row r="11" spans="2:4" ht="15.75" x14ac:dyDescent="0.25">
      <c r="B11" s="20"/>
      <c r="C11" s="20"/>
      <c r="D11" s="21"/>
    </row>
    <row r="12" spans="2:4" ht="15.75" x14ac:dyDescent="0.25">
      <c r="B12" s="20" t="s">
        <v>0</v>
      </c>
      <c r="C12" s="22">
        <f>D46</f>
        <v>286696.60000000003</v>
      </c>
      <c r="D12" s="23">
        <f>C12/C4</f>
        <v>0.32400961168338049</v>
      </c>
    </row>
    <row r="13" spans="2:4" ht="15.75" x14ac:dyDescent="0.25">
      <c r="B13" s="20" t="s">
        <v>1</v>
      </c>
      <c r="C13" s="22">
        <f>H34</f>
        <v>227779.93</v>
      </c>
      <c r="D13" s="23">
        <f>C13/C4</f>
        <v>0.2574250502746373</v>
      </c>
    </row>
    <row r="14" spans="2:4" ht="15.75" x14ac:dyDescent="0.25">
      <c r="B14" s="20" t="s">
        <v>33</v>
      </c>
      <c r="C14" s="22">
        <f>L32</f>
        <v>95851.299999999988</v>
      </c>
      <c r="D14" s="23">
        <f>C14/C4</f>
        <v>0.10832616254377346</v>
      </c>
    </row>
    <row r="15" spans="2:4" ht="15.75" x14ac:dyDescent="0.25">
      <c r="B15" s="20" t="s">
        <v>3</v>
      </c>
      <c r="C15" s="22">
        <f>P26</f>
        <v>32276.43</v>
      </c>
      <c r="D15" s="23">
        <f>C15/C4</f>
        <v>3.6477145354447217E-2</v>
      </c>
    </row>
    <row r="16" spans="2:4" ht="15.75" x14ac:dyDescent="0.25">
      <c r="B16" s="24" t="s">
        <v>4</v>
      </c>
      <c r="C16" s="25">
        <f>T26</f>
        <v>14735.68</v>
      </c>
      <c r="D16" s="26">
        <f>C16/C4</f>
        <v>1.6653500441548855E-2</v>
      </c>
    </row>
    <row r="17" spans="1:20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1"/>
      <c r="O17" s="1"/>
      <c r="P17" s="1"/>
      <c r="Q17" s="1"/>
      <c r="R17" s="1"/>
      <c r="S17" s="1"/>
      <c r="T17" s="1"/>
    </row>
    <row r="18" spans="1:20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1"/>
      <c r="O18" s="1"/>
      <c r="P18" s="1"/>
      <c r="Q18" s="1"/>
      <c r="R18" s="1"/>
      <c r="S18" s="1"/>
      <c r="T18" s="1"/>
    </row>
    <row r="19" spans="1:20" ht="18.75" x14ac:dyDescent="0.3">
      <c r="A19" s="1"/>
      <c r="B19" s="86" t="s">
        <v>0</v>
      </c>
      <c r="C19" s="87"/>
      <c r="D19" s="88"/>
      <c r="E19" s="1"/>
      <c r="F19" s="86" t="s">
        <v>1</v>
      </c>
      <c r="G19" s="87"/>
      <c r="H19" s="88"/>
      <c r="I19" s="1"/>
      <c r="J19" s="86" t="s">
        <v>2</v>
      </c>
      <c r="K19" s="87"/>
      <c r="L19" s="88"/>
      <c r="M19" s="2"/>
      <c r="N19" s="86" t="s">
        <v>3</v>
      </c>
      <c r="O19" s="87"/>
      <c r="P19" s="88"/>
      <c r="Q19" s="1"/>
      <c r="R19" s="86" t="s">
        <v>4</v>
      </c>
      <c r="S19" s="87"/>
      <c r="T19" s="88"/>
    </row>
    <row r="20" spans="1:20" s="6" customFormat="1" ht="62.1" customHeight="1" x14ac:dyDescent="0.3">
      <c r="A20" s="4"/>
      <c r="B20" s="89" t="s">
        <v>5</v>
      </c>
      <c r="C20" s="90"/>
      <c r="D20" s="91"/>
      <c r="E20" s="4"/>
      <c r="F20" s="89" t="s">
        <v>6</v>
      </c>
      <c r="G20" s="92"/>
      <c r="H20" s="93"/>
      <c r="I20" s="4"/>
      <c r="J20" s="89" t="s">
        <v>7</v>
      </c>
      <c r="K20" s="92"/>
      <c r="L20" s="93"/>
      <c r="M20" s="5"/>
      <c r="N20" s="89" t="s">
        <v>8</v>
      </c>
      <c r="O20" s="92"/>
      <c r="P20" s="93"/>
      <c r="Q20" s="4"/>
      <c r="R20" s="89" t="s">
        <v>9</v>
      </c>
      <c r="S20" s="92"/>
      <c r="T20" s="93"/>
    </row>
    <row r="22" spans="1:20" x14ac:dyDescent="0.25">
      <c r="B22" s="48" t="s">
        <v>87</v>
      </c>
      <c r="C22" s="49"/>
      <c r="D22" s="50">
        <v>9454.02</v>
      </c>
      <c r="F22" s="48" t="s">
        <v>64</v>
      </c>
      <c r="G22" s="49"/>
      <c r="H22" s="50">
        <v>17226.46</v>
      </c>
      <c r="J22" s="48" t="s">
        <v>64</v>
      </c>
      <c r="K22" s="49"/>
      <c r="L22" s="50">
        <v>17226.46</v>
      </c>
      <c r="N22" s="48" t="s">
        <v>65</v>
      </c>
      <c r="O22" s="49"/>
      <c r="P22" s="50">
        <v>14270.36</v>
      </c>
      <c r="R22" s="48" t="s">
        <v>65</v>
      </c>
      <c r="S22" s="8"/>
      <c r="T22" s="9">
        <v>11601.41</v>
      </c>
    </row>
    <row r="23" spans="1:20" x14ac:dyDescent="0.25">
      <c r="B23" s="43" t="s">
        <v>64</v>
      </c>
      <c r="C23" s="40"/>
      <c r="D23" s="44">
        <v>17226.46</v>
      </c>
      <c r="F23" s="43" t="s">
        <v>49</v>
      </c>
      <c r="G23" s="39"/>
      <c r="H23" s="44">
        <v>3938.7</v>
      </c>
      <c r="J23" s="43" t="s">
        <v>49</v>
      </c>
      <c r="K23" s="39"/>
      <c r="L23" s="44">
        <v>3938.7</v>
      </c>
      <c r="N23" s="43" t="s">
        <v>12</v>
      </c>
      <c r="O23" s="40"/>
      <c r="P23" s="44">
        <v>1223.71</v>
      </c>
      <c r="R23" s="43" t="s">
        <v>12</v>
      </c>
      <c r="T23" s="12">
        <v>663.81</v>
      </c>
    </row>
    <row r="24" spans="1:20" x14ac:dyDescent="0.25">
      <c r="B24" s="43" t="s">
        <v>10</v>
      </c>
      <c r="C24" s="39"/>
      <c r="D24" s="44">
        <v>1272</v>
      </c>
      <c r="F24" s="43" t="s">
        <v>65</v>
      </c>
      <c r="G24" s="40"/>
      <c r="H24" s="44">
        <v>17468.48</v>
      </c>
      <c r="J24" s="43" t="s">
        <v>65</v>
      </c>
      <c r="K24" s="40"/>
      <c r="L24" s="44">
        <v>17468.48</v>
      </c>
      <c r="N24" s="45" t="s">
        <v>73</v>
      </c>
      <c r="O24" s="46"/>
      <c r="P24" s="47">
        <v>16782.36</v>
      </c>
      <c r="R24" s="45" t="s">
        <v>76</v>
      </c>
      <c r="S24" s="14"/>
      <c r="T24" s="15">
        <v>2470.46</v>
      </c>
    </row>
    <row r="25" spans="1:20" x14ac:dyDescent="0.25">
      <c r="B25" s="43" t="s">
        <v>49</v>
      </c>
      <c r="C25" s="39"/>
      <c r="D25" s="44">
        <v>3938.7</v>
      </c>
      <c r="F25" s="43" t="s">
        <v>67</v>
      </c>
      <c r="G25" s="40"/>
      <c r="H25" s="44">
        <v>265</v>
      </c>
      <c r="J25" s="43" t="s">
        <v>67</v>
      </c>
      <c r="K25" s="40"/>
      <c r="L25" s="44">
        <v>265</v>
      </c>
      <c r="N25" s="39"/>
      <c r="O25" s="40"/>
      <c r="P25" s="40"/>
    </row>
    <row r="26" spans="1:20" x14ac:dyDescent="0.25">
      <c r="B26" s="43" t="s">
        <v>65</v>
      </c>
      <c r="C26" s="40"/>
      <c r="D26" s="44">
        <v>17468.48</v>
      </c>
      <c r="F26" s="43" t="s">
        <v>69</v>
      </c>
      <c r="G26" s="40"/>
      <c r="H26" s="44">
        <v>6894.97</v>
      </c>
      <c r="J26" s="43" t="s">
        <v>69</v>
      </c>
      <c r="K26" s="40"/>
      <c r="L26" s="44">
        <v>6894.97</v>
      </c>
      <c r="P26" s="16">
        <f>SUM(P22:P24)</f>
        <v>32276.43</v>
      </c>
      <c r="T26" s="16">
        <f>SUM(T22:T24)</f>
        <v>14735.68</v>
      </c>
    </row>
    <row r="27" spans="1:20" x14ac:dyDescent="0.25">
      <c r="B27" s="43" t="s">
        <v>77</v>
      </c>
      <c r="C27" s="40"/>
      <c r="D27" s="44">
        <v>7822.88</v>
      </c>
      <c r="F27" s="43" t="s">
        <v>71</v>
      </c>
      <c r="G27" s="40"/>
      <c r="H27" s="44">
        <v>19852.740000000002</v>
      </c>
      <c r="J27" s="43" t="s">
        <v>12</v>
      </c>
      <c r="K27" s="40"/>
      <c r="L27" s="44">
        <v>21056.62</v>
      </c>
    </row>
    <row r="28" spans="1:20" x14ac:dyDescent="0.25">
      <c r="B28" s="43" t="s">
        <v>78</v>
      </c>
      <c r="C28" s="40"/>
      <c r="D28" s="44">
        <v>297.56</v>
      </c>
      <c r="F28" s="43" t="s">
        <v>12</v>
      </c>
      <c r="G28" s="40"/>
      <c r="H28" s="44">
        <v>21056.62</v>
      </c>
      <c r="J28" s="43" t="s">
        <v>72</v>
      </c>
      <c r="K28" s="40"/>
      <c r="L28" s="44">
        <v>279.79000000000002</v>
      </c>
    </row>
    <row r="29" spans="1:20" x14ac:dyDescent="0.25">
      <c r="B29" s="43" t="s">
        <v>66</v>
      </c>
      <c r="C29" s="40"/>
      <c r="D29" s="44">
        <v>210.94</v>
      </c>
      <c r="F29" s="43" t="s">
        <v>72</v>
      </c>
      <c r="G29" s="40"/>
      <c r="H29" s="44">
        <v>279.79000000000002</v>
      </c>
      <c r="J29" s="43" t="s">
        <v>73</v>
      </c>
      <c r="K29" s="40"/>
      <c r="L29" s="44">
        <v>16782.36</v>
      </c>
    </row>
    <row r="30" spans="1:20" x14ac:dyDescent="0.25">
      <c r="B30" s="43" t="s">
        <v>67</v>
      </c>
      <c r="C30" s="40"/>
      <c r="D30" s="44">
        <v>265</v>
      </c>
      <c r="F30" s="43" t="s">
        <v>73</v>
      </c>
      <c r="G30" s="40"/>
      <c r="H30" s="44">
        <v>16782.36</v>
      </c>
      <c r="J30" s="45" t="s">
        <v>76</v>
      </c>
      <c r="K30" s="46"/>
      <c r="L30" s="47">
        <v>11938.92</v>
      </c>
    </row>
    <row r="31" spans="1:20" x14ac:dyDescent="0.25">
      <c r="B31" s="43" t="s">
        <v>88</v>
      </c>
      <c r="C31" s="40"/>
      <c r="D31" s="44">
        <v>2390.0100000000002</v>
      </c>
      <c r="F31" s="43" t="s">
        <v>58</v>
      </c>
      <c r="G31" s="40"/>
      <c r="H31" s="44">
        <v>21788.22</v>
      </c>
    </row>
    <row r="32" spans="1:20" x14ac:dyDescent="0.25">
      <c r="B32" s="43" t="s">
        <v>69</v>
      </c>
      <c r="C32" s="40"/>
      <c r="D32" s="44">
        <v>6894.97</v>
      </c>
      <c r="F32" s="45" t="s">
        <v>76</v>
      </c>
      <c r="G32" s="46"/>
      <c r="H32" s="47">
        <v>102226.59</v>
      </c>
      <c r="L32" s="16">
        <f>SUM(L22:L30)</f>
        <v>95851.299999999988</v>
      </c>
    </row>
    <row r="33" spans="2:8" x14ac:dyDescent="0.25">
      <c r="B33" s="43" t="s">
        <v>53</v>
      </c>
      <c r="C33" s="40"/>
      <c r="D33" s="44">
        <v>3936.02</v>
      </c>
    </row>
    <row r="34" spans="2:8" x14ac:dyDescent="0.25">
      <c r="B34" s="43" t="s">
        <v>71</v>
      </c>
      <c r="C34" s="40"/>
      <c r="D34" s="44">
        <v>19852.740000000002</v>
      </c>
      <c r="H34" s="16">
        <f>SUM(H22:H32)</f>
        <v>227779.93</v>
      </c>
    </row>
    <row r="35" spans="2:8" x14ac:dyDescent="0.25">
      <c r="B35" s="43" t="s">
        <v>12</v>
      </c>
      <c r="C35" s="40"/>
      <c r="D35" s="44">
        <v>21056.62</v>
      </c>
    </row>
    <row r="36" spans="2:8" x14ac:dyDescent="0.25">
      <c r="B36" s="43" t="s">
        <v>89</v>
      </c>
      <c r="C36" s="40"/>
      <c r="D36" s="44">
        <v>1323.94</v>
      </c>
    </row>
    <row r="37" spans="2:8" x14ac:dyDescent="0.25">
      <c r="B37" s="43" t="s">
        <v>72</v>
      </c>
      <c r="C37" s="40"/>
      <c r="D37" s="44">
        <v>279.79000000000002</v>
      </c>
    </row>
    <row r="38" spans="2:8" x14ac:dyDescent="0.25">
      <c r="B38" s="43" t="s">
        <v>73</v>
      </c>
      <c r="C38" s="40"/>
      <c r="D38" s="44">
        <v>16782.36</v>
      </c>
    </row>
    <row r="39" spans="2:8" x14ac:dyDescent="0.25">
      <c r="B39" s="43" t="s">
        <v>58</v>
      </c>
      <c r="C39" s="40"/>
      <c r="D39" s="44">
        <v>21788.22</v>
      </c>
    </row>
    <row r="40" spans="2:8" x14ac:dyDescent="0.25">
      <c r="B40" s="43" t="s">
        <v>74</v>
      </c>
      <c r="C40" s="40"/>
      <c r="D40" s="44">
        <v>8903.69</v>
      </c>
    </row>
    <row r="41" spans="2:8" x14ac:dyDescent="0.25">
      <c r="B41" s="43" t="s">
        <v>76</v>
      </c>
      <c r="C41" s="40"/>
      <c r="D41" s="44">
        <v>119758.95</v>
      </c>
    </row>
    <row r="42" spans="2:8" x14ac:dyDescent="0.25">
      <c r="B42" s="43" t="s">
        <v>59</v>
      </c>
      <c r="C42" s="40"/>
      <c r="D42" s="44">
        <v>402.8</v>
      </c>
    </row>
    <row r="43" spans="2:8" x14ac:dyDescent="0.25">
      <c r="B43" s="43" t="s">
        <v>48</v>
      </c>
      <c r="C43" s="40"/>
      <c r="D43" s="44">
        <v>5368.46</v>
      </c>
    </row>
    <row r="44" spans="2:8" x14ac:dyDescent="0.25">
      <c r="B44" s="45" t="s">
        <v>55</v>
      </c>
      <c r="C44" s="46"/>
      <c r="D44" s="47">
        <v>1.99</v>
      </c>
    </row>
    <row r="46" spans="2:8" x14ac:dyDescent="0.25">
      <c r="D46" s="16">
        <f>SUM(D22:D44)</f>
        <v>286696.60000000003</v>
      </c>
    </row>
  </sheetData>
  <mergeCells count="10">
    <mergeCell ref="B19:D19"/>
    <mergeCell ref="F19:H19"/>
    <mergeCell ref="J19:L19"/>
    <mergeCell ref="N19:P19"/>
    <mergeCell ref="R19:T19"/>
    <mergeCell ref="B20:D20"/>
    <mergeCell ref="F20:H20"/>
    <mergeCell ref="J20:L20"/>
    <mergeCell ref="N20:P20"/>
    <mergeCell ref="R20:T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4CC8B-8094-4F84-84D7-E50DF07EA25A}">
  <dimension ref="A2:T49"/>
  <sheetViews>
    <sheetView topLeftCell="K18" workbookViewId="0">
      <selection activeCell="R22" sqref="R22:T24"/>
    </sheetView>
  </sheetViews>
  <sheetFormatPr defaultRowHeight="15" x14ac:dyDescent="0.25"/>
  <cols>
    <col min="2" max="2" width="45.140625" bestFit="1" customWidth="1"/>
    <col min="3" max="3" width="15" bestFit="1" customWidth="1"/>
    <col min="4" max="4" width="12.140625" bestFit="1" customWidth="1"/>
    <col min="6" max="6" width="37.140625" bestFit="1" customWidth="1"/>
    <col min="8" max="8" width="12.140625" bestFit="1" customWidth="1"/>
    <col min="10" max="10" width="33.5703125" bestFit="1" customWidth="1"/>
    <col min="12" max="12" width="12.140625" bestFit="1" customWidth="1"/>
    <col min="14" max="14" width="25.85546875" bestFit="1" customWidth="1"/>
    <col min="16" max="16" width="11.140625" bestFit="1" customWidth="1"/>
    <col min="18" max="18" width="35.5703125" bestFit="1" customWidth="1"/>
    <col min="20" max="20" width="11.140625" bestFit="1" customWidth="1"/>
  </cols>
  <sheetData>
    <row r="2" spans="2:4" ht="18.75" x14ac:dyDescent="0.3">
      <c r="B2" s="27" t="s">
        <v>90</v>
      </c>
    </row>
    <row r="4" spans="2:4" ht="15.75" x14ac:dyDescent="0.25">
      <c r="B4" s="30" t="s">
        <v>25</v>
      </c>
      <c r="C4" s="31">
        <f>[5]REPORT!D91</f>
        <v>1816872.4199999997</v>
      </c>
      <c r="D4" s="32" t="s">
        <v>32</v>
      </c>
    </row>
    <row r="5" spans="2:4" ht="15.75" x14ac:dyDescent="0.25">
      <c r="B5" s="33" t="s">
        <v>26</v>
      </c>
      <c r="C5" s="34">
        <v>1346155.47</v>
      </c>
      <c r="D5" s="35">
        <f>C5/C4</f>
        <v>0.74091909546406132</v>
      </c>
    </row>
    <row r="6" spans="2:4" ht="15.75" x14ac:dyDescent="0.25">
      <c r="B6" s="33" t="s">
        <v>27</v>
      </c>
      <c r="C6" s="34">
        <v>812075.05</v>
      </c>
      <c r="D6" s="35"/>
    </row>
    <row r="7" spans="2:4" ht="15.75" x14ac:dyDescent="0.25">
      <c r="B7" s="33" t="s">
        <v>28</v>
      </c>
      <c r="C7" s="36">
        <v>534080.42000000004</v>
      </c>
      <c r="D7" s="35"/>
    </row>
    <row r="8" spans="2:4" ht="15.75" x14ac:dyDescent="0.25">
      <c r="B8" s="3" t="s">
        <v>29</v>
      </c>
      <c r="C8" s="37">
        <v>470716.95</v>
      </c>
      <c r="D8" s="38">
        <f>C8/C4</f>
        <v>0.25908090453593879</v>
      </c>
    </row>
    <row r="10" spans="2:4" ht="15.75" x14ac:dyDescent="0.25">
      <c r="B10" s="19" t="s">
        <v>30</v>
      </c>
      <c r="C10" s="19" t="s">
        <v>31</v>
      </c>
      <c r="D10" s="29" t="s">
        <v>32</v>
      </c>
    </row>
    <row r="11" spans="2:4" ht="15.75" x14ac:dyDescent="0.25">
      <c r="B11" s="20"/>
      <c r="C11" s="20"/>
      <c r="D11" s="21"/>
    </row>
    <row r="12" spans="2:4" ht="15.75" x14ac:dyDescent="0.25">
      <c r="B12" s="20" t="s">
        <v>0</v>
      </c>
      <c r="C12" s="22">
        <f>D49</f>
        <v>622884.6100000001</v>
      </c>
      <c r="D12" s="23">
        <f>C12/C4</f>
        <v>0.34283343351097828</v>
      </c>
    </row>
    <row r="13" spans="2:4" ht="15.75" x14ac:dyDescent="0.25">
      <c r="B13" s="20" t="s">
        <v>1</v>
      </c>
      <c r="C13" s="22">
        <f>H35</f>
        <v>561917.71</v>
      </c>
      <c r="D13" s="23">
        <f>C13/C4</f>
        <v>0.30927747254812754</v>
      </c>
    </row>
    <row r="14" spans="2:4" ht="15.75" x14ac:dyDescent="0.25">
      <c r="B14" s="20" t="s">
        <v>33</v>
      </c>
      <c r="C14" s="22">
        <f>L33</f>
        <v>131110.48000000001</v>
      </c>
      <c r="D14" s="23">
        <f>C14/C4</f>
        <v>7.216273336352369E-2</v>
      </c>
    </row>
    <row r="15" spans="2:4" ht="15.75" x14ac:dyDescent="0.25">
      <c r="B15" s="20" t="s">
        <v>3</v>
      </c>
      <c r="C15" s="22">
        <f>P26</f>
        <v>44598.009999999995</v>
      </c>
      <c r="D15" s="23">
        <f>C15/C4</f>
        <v>2.4546583188268113E-2</v>
      </c>
    </row>
    <row r="16" spans="2:4" ht="15.75" x14ac:dyDescent="0.25">
      <c r="B16" s="24" t="s">
        <v>4</v>
      </c>
      <c r="C16" s="25">
        <f>T26</f>
        <v>22686.6</v>
      </c>
      <c r="D16" s="26">
        <f>C16/C4</f>
        <v>1.2486622478423665E-2</v>
      </c>
    </row>
    <row r="17" spans="1:20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1"/>
      <c r="O17" s="1"/>
      <c r="P17" s="1"/>
      <c r="Q17" s="1"/>
      <c r="R17" s="1"/>
      <c r="S17" s="1"/>
      <c r="T17" s="1"/>
    </row>
    <row r="18" spans="1:20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1"/>
      <c r="O18" s="1"/>
      <c r="P18" s="1"/>
      <c r="Q18" s="1"/>
      <c r="R18" s="1"/>
      <c r="S18" s="1"/>
      <c r="T18" s="1"/>
    </row>
    <row r="19" spans="1:20" ht="18.75" x14ac:dyDescent="0.3">
      <c r="A19" s="1"/>
      <c r="B19" s="86" t="s">
        <v>0</v>
      </c>
      <c r="C19" s="87"/>
      <c r="D19" s="88"/>
      <c r="E19" s="1"/>
      <c r="F19" s="86" t="s">
        <v>1</v>
      </c>
      <c r="G19" s="87"/>
      <c r="H19" s="88"/>
      <c r="I19" s="1"/>
      <c r="J19" s="86" t="s">
        <v>2</v>
      </c>
      <c r="K19" s="87"/>
      <c r="L19" s="88"/>
      <c r="M19" s="2"/>
      <c r="N19" s="86" t="s">
        <v>3</v>
      </c>
      <c r="O19" s="87"/>
      <c r="P19" s="88"/>
      <c r="Q19" s="1"/>
      <c r="R19" s="86" t="s">
        <v>4</v>
      </c>
      <c r="S19" s="87"/>
      <c r="T19" s="88"/>
    </row>
    <row r="20" spans="1:20" s="6" customFormat="1" ht="62.1" customHeight="1" x14ac:dyDescent="0.3">
      <c r="A20" s="4"/>
      <c r="B20" s="89" t="s">
        <v>5</v>
      </c>
      <c r="C20" s="90"/>
      <c r="D20" s="91"/>
      <c r="E20" s="4"/>
      <c r="F20" s="89" t="s">
        <v>6</v>
      </c>
      <c r="G20" s="92"/>
      <c r="H20" s="93"/>
      <c r="I20" s="4"/>
      <c r="J20" s="89" t="s">
        <v>7</v>
      </c>
      <c r="K20" s="92"/>
      <c r="L20" s="93"/>
      <c r="M20" s="5"/>
      <c r="N20" s="89" t="s">
        <v>8</v>
      </c>
      <c r="O20" s="92"/>
      <c r="P20" s="93"/>
      <c r="Q20" s="4"/>
      <c r="R20" s="89" t="s">
        <v>9</v>
      </c>
      <c r="S20" s="92"/>
      <c r="T20" s="93"/>
    </row>
    <row r="22" spans="1:20" x14ac:dyDescent="0.25">
      <c r="B22" s="48" t="s">
        <v>64</v>
      </c>
      <c r="C22" s="49"/>
      <c r="D22" s="50">
        <v>50284.87</v>
      </c>
      <c r="F22" s="48" t="s">
        <v>64</v>
      </c>
      <c r="G22" s="49"/>
      <c r="H22" s="50">
        <v>50284.87</v>
      </c>
      <c r="J22" s="48" t="s">
        <v>64</v>
      </c>
      <c r="K22" s="49"/>
      <c r="L22" s="50">
        <v>50284.87</v>
      </c>
      <c r="N22" s="48" t="s">
        <v>65</v>
      </c>
      <c r="O22" s="49"/>
      <c r="P22" s="50">
        <v>14768.63</v>
      </c>
      <c r="R22" s="48" t="s">
        <v>65</v>
      </c>
      <c r="S22" s="8"/>
      <c r="T22" s="9">
        <v>12401.98</v>
      </c>
    </row>
    <row r="23" spans="1:20" x14ac:dyDescent="0.25">
      <c r="B23" s="43" t="s">
        <v>91</v>
      </c>
      <c r="C23" s="39"/>
      <c r="D23" s="56">
        <v>670.31</v>
      </c>
      <c r="F23" s="43" t="s">
        <v>49</v>
      </c>
      <c r="G23" s="40"/>
      <c r="H23" s="44">
        <v>5219.07</v>
      </c>
      <c r="J23" s="43" t="s">
        <v>49</v>
      </c>
      <c r="K23" s="40"/>
      <c r="L23" s="44">
        <v>5219.07</v>
      </c>
      <c r="N23" s="43" t="s">
        <v>12</v>
      </c>
      <c r="O23" s="40"/>
      <c r="P23" s="44">
        <v>6013.6</v>
      </c>
      <c r="R23" s="43" t="s">
        <v>12</v>
      </c>
      <c r="T23" s="12">
        <v>1899.63</v>
      </c>
    </row>
    <row r="24" spans="1:20" x14ac:dyDescent="0.25">
      <c r="B24" s="43" t="s">
        <v>10</v>
      </c>
      <c r="C24" s="40"/>
      <c r="D24" s="44">
        <v>1929.48</v>
      </c>
      <c r="F24" s="43" t="s">
        <v>65</v>
      </c>
      <c r="G24" s="40"/>
      <c r="H24" s="44">
        <v>19494.03</v>
      </c>
      <c r="J24" s="43" t="s">
        <v>65</v>
      </c>
      <c r="K24" s="40"/>
      <c r="L24" s="44">
        <v>19494.03</v>
      </c>
      <c r="N24" s="45" t="s">
        <v>73</v>
      </c>
      <c r="O24" s="46"/>
      <c r="P24" s="47">
        <v>23815.78</v>
      </c>
      <c r="R24" s="45" t="s">
        <v>92</v>
      </c>
      <c r="S24" s="14"/>
      <c r="T24" s="15">
        <v>8384.99</v>
      </c>
    </row>
    <row r="25" spans="1:20" x14ac:dyDescent="0.25">
      <c r="B25" s="43" t="s">
        <v>49</v>
      </c>
      <c r="C25" s="40"/>
      <c r="D25" s="44">
        <v>5219.07</v>
      </c>
      <c r="F25" s="43" t="s">
        <v>67</v>
      </c>
      <c r="G25" s="40"/>
      <c r="H25" s="44">
        <v>180</v>
      </c>
      <c r="J25" s="43" t="s">
        <v>67</v>
      </c>
      <c r="K25" s="40"/>
      <c r="L25" s="44">
        <v>180</v>
      </c>
      <c r="N25" s="39"/>
      <c r="O25" s="40"/>
      <c r="P25" s="57"/>
    </row>
    <row r="26" spans="1:20" x14ac:dyDescent="0.25">
      <c r="B26" s="43" t="s">
        <v>65</v>
      </c>
      <c r="C26" s="40"/>
      <c r="D26" s="44">
        <v>19494.03</v>
      </c>
      <c r="F26" s="43" t="s">
        <v>69</v>
      </c>
      <c r="G26" s="40"/>
      <c r="H26" s="44">
        <v>11917.170000000004</v>
      </c>
      <c r="J26" s="43" t="s">
        <v>69</v>
      </c>
      <c r="K26" s="40"/>
      <c r="L26" s="44">
        <v>11917.170000000004</v>
      </c>
      <c r="N26" s="39"/>
      <c r="O26" s="40"/>
      <c r="P26" s="40">
        <f>SUM(P22:P24)</f>
        <v>44598.009999999995</v>
      </c>
      <c r="T26" s="16">
        <f>SUM(T22:T24)</f>
        <v>22686.6</v>
      </c>
    </row>
    <row r="27" spans="1:20" x14ac:dyDescent="0.25">
      <c r="B27" s="43" t="s">
        <v>77</v>
      </c>
      <c r="C27" s="40"/>
      <c r="D27" s="44">
        <v>4171.2400000000007</v>
      </c>
      <c r="F27" s="43" t="s">
        <v>71</v>
      </c>
      <c r="G27" s="40"/>
      <c r="H27" s="44">
        <v>31881.850000000009</v>
      </c>
      <c r="J27" s="43" t="s">
        <v>12</v>
      </c>
      <c r="K27" s="40"/>
      <c r="L27" s="44">
        <v>6013.6</v>
      </c>
    </row>
    <row r="28" spans="1:20" x14ac:dyDescent="0.25">
      <c r="B28" s="43" t="s">
        <v>78</v>
      </c>
      <c r="C28" s="40"/>
      <c r="D28" s="44">
        <v>771.87</v>
      </c>
      <c r="F28" s="43" t="s">
        <v>12</v>
      </c>
      <c r="G28" s="40"/>
      <c r="H28" s="44">
        <v>68226.92</v>
      </c>
      <c r="J28" s="43" t="s">
        <v>72</v>
      </c>
      <c r="K28" s="40"/>
      <c r="L28" s="44">
        <v>203.84</v>
      </c>
    </row>
    <row r="29" spans="1:20" x14ac:dyDescent="0.25">
      <c r="B29" s="43" t="s">
        <v>67</v>
      </c>
      <c r="C29" s="40"/>
      <c r="D29" s="44">
        <v>180</v>
      </c>
      <c r="F29" s="43" t="s">
        <v>72</v>
      </c>
      <c r="G29" s="40"/>
      <c r="H29" s="44">
        <v>203.84</v>
      </c>
      <c r="J29" s="43" t="s">
        <v>73</v>
      </c>
      <c r="K29" s="40"/>
      <c r="L29" s="44">
        <v>23815.78</v>
      </c>
    </row>
    <row r="30" spans="1:20" x14ac:dyDescent="0.25">
      <c r="B30" s="43" t="s">
        <v>68</v>
      </c>
      <c r="C30" s="39"/>
      <c r="D30" s="56">
        <v>549</v>
      </c>
      <c r="F30" s="43" t="s">
        <v>73</v>
      </c>
      <c r="G30" s="40"/>
      <c r="H30" s="44">
        <v>23815.78</v>
      </c>
      <c r="J30" s="43" t="s">
        <v>83</v>
      </c>
      <c r="K30" s="39"/>
      <c r="L30" s="56">
        <v>166.35000000000002</v>
      </c>
    </row>
    <row r="31" spans="1:20" x14ac:dyDescent="0.25">
      <c r="B31" s="43" t="s">
        <v>69</v>
      </c>
      <c r="C31" s="40"/>
      <c r="D31" s="44">
        <v>11917.170000000004</v>
      </c>
      <c r="F31" s="43" t="s">
        <v>58</v>
      </c>
      <c r="G31" s="40"/>
      <c r="H31" s="44">
        <v>31531.119999999988</v>
      </c>
      <c r="J31" s="45" t="s">
        <v>92</v>
      </c>
      <c r="K31" s="46"/>
      <c r="L31" s="47">
        <v>13815.77</v>
      </c>
    </row>
    <row r="32" spans="1:20" x14ac:dyDescent="0.25">
      <c r="B32" s="43" t="s">
        <v>70</v>
      </c>
      <c r="C32" s="39"/>
      <c r="D32" s="56">
        <v>1075.71</v>
      </c>
      <c r="F32" s="43" t="s">
        <v>83</v>
      </c>
      <c r="G32" s="39"/>
      <c r="H32" s="56">
        <v>166.35000000000002</v>
      </c>
      <c r="J32" s="39"/>
      <c r="K32" s="40"/>
      <c r="L32" s="40"/>
    </row>
    <row r="33" spans="2:12" x14ac:dyDescent="0.25">
      <c r="B33" s="43" t="s">
        <v>53</v>
      </c>
      <c r="C33" s="40"/>
      <c r="D33" s="44">
        <v>4742.0000000000018</v>
      </c>
      <c r="F33" s="45" t="s">
        <v>94</v>
      </c>
      <c r="G33" s="46"/>
      <c r="H33" s="47">
        <v>318996.71000000002</v>
      </c>
      <c r="L33" s="16">
        <f>SUM(L22:L31)</f>
        <v>131110.48000000001</v>
      </c>
    </row>
    <row r="34" spans="2:12" x14ac:dyDescent="0.25">
      <c r="B34" s="43" t="s">
        <v>71</v>
      </c>
      <c r="C34" s="40"/>
      <c r="D34" s="44">
        <v>31881.850000000009</v>
      </c>
      <c r="F34" s="39"/>
      <c r="G34" s="40"/>
      <c r="H34" s="57"/>
    </row>
    <row r="35" spans="2:12" x14ac:dyDescent="0.25">
      <c r="B35" s="43" t="s">
        <v>12</v>
      </c>
      <c r="C35" s="40"/>
      <c r="D35" s="44">
        <v>68226.92</v>
      </c>
      <c r="H35" s="16">
        <f>SUM(H22:H33)</f>
        <v>561917.71</v>
      </c>
    </row>
    <row r="36" spans="2:12" x14ac:dyDescent="0.25">
      <c r="B36" s="43" t="s">
        <v>72</v>
      </c>
      <c r="C36" s="40"/>
      <c r="D36" s="44">
        <v>203.84</v>
      </c>
    </row>
    <row r="37" spans="2:12" x14ac:dyDescent="0.25">
      <c r="B37" s="43" t="s">
        <v>73</v>
      </c>
      <c r="C37" s="40"/>
      <c r="D37" s="44">
        <v>23815.78</v>
      </c>
    </row>
    <row r="38" spans="2:12" x14ac:dyDescent="0.25">
      <c r="B38" s="43" t="s">
        <v>58</v>
      </c>
      <c r="C38" s="40"/>
      <c r="D38" s="44">
        <v>31531.119999999988</v>
      </c>
    </row>
    <row r="39" spans="2:12" x14ac:dyDescent="0.25">
      <c r="B39" s="43" t="s">
        <v>51</v>
      </c>
      <c r="C39" s="39"/>
      <c r="D39" s="56">
        <v>577.32000000000005</v>
      </c>
    </row>
    <row r="40" spans="2:12" x14ac:dyDescent="0.25">
      <c r="B40" s="43" t="s">
        <v>74</v>
      </c>
      <c r="C40" s="40"/>
      <c r="D40" s="44">
        <v>1904.6299999999999</v>
      </c>
    </row>
    <row r="41" spans="2:12" x14ac:dyDescent="0.25">
      <c r="B41" s="43" t="s">
        <v>83</v>
      </c>
      <c r="C41" s="39"/>
      <c r="D41" s="56">
        <v>166.35000000000002</v>
      </c>
    </row>
    <row r="42" spans="2:12" x14ac:dyDescent="0.25">
      <c r="B42" s="43" t="s">
        <v>80</v>
      </c>
      <c r="C42" s="39"/>
      <c r="D42" s="56">
        <v>12765.5</v>
      </c>
    </row>
    <row r="43" spans="2:12" x14ac:dyDescent="0.25">
      <c r="B43" s="43" t="s">
        <v>93</v>
      </c>
      <c r="C43" s="39"/>
      <c r="D43" s="56">
        <v>21.35</v>
      </c>
    </row>
    <row r="44" spans="2:12" x14ac:dyDescent="0.25">
      <c r="B44" s="43" t="s">
        <v>94</v>
      </c>
      <c r="C44" s="40"/>
      <c r="D44" s="44">
        <v>340915.51</v>
      </c>
    </row>
    <row r="45" spans="2:12" x14ac:dyDescent="0.25">
      <c r="B45" s="43" t="s">
        <v>59</v>
      </c>
      <c r="C45" s="39"/>
      <c r="D45" s="56">
        <v>2286.0300000000002</v>
      </c>
    </row>
    <row r="46" spans="2:12" x14ac:dyDescent="0.25">
      <c r="B46" s="43" t="s">
        <v>48</v>
      </c>
      <c r="C46" s="40"/>
      <c r="D46" s="44">
        <v>7199.659999999998</v>
      </c>
    </row>
    <row r="47" spans="2:12" x14ac:dyDescent="0.25">
      <c r="B47" s="45" t="s">
        <v>55</v>
      </c>
      <c r="C47" s="46"/>
      <c r="D47" s="47">
        <v>384</v>
      </c>
    </row>
    <row r="49" spans="4:4" x14ac:dyDescent="0.25">
      <c r="D49" s="16">
        <f>SUM(D22:D47)</f>
        <v>622884.6100000001</v>
      </c>
    </row>
  </sheetData>
  <mergeCells count="10">
    <mergeCell ref="B19:D19"/>
    <mergeCell ref="F19:H19"/>
    <mergeCell ref="J19:L19"/>
    <mergeCell ref="N19:P19"/>
    <mergeCell ref="R19:T19"/>
    <mergeCell ref="B20:D20"/>
    <mergeCell ref="F20:H20"/>
    <mergeCell ref="J20:L20"/>
    <mergeCell ref="N20:P20"/>
    <mergeCell ref="R20:T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BUSINESS IMPACT</vt:lpstr>
      <vt:lpstr>JULY 2019</vt:lpstr>
      <vt:lpstr>AUG 2019</vt:lpstr>
      <vt:lpstr>SEPT 2019</vt:lpstr>
      <vt:lpstr>OCT 2019</vt:lpstr>
      <vt:lpstr>NOV 2019</vt:lpstr>
      <vt:lpstr>DEC 2019</vt:lpstr>
      <vt:lpstr>JAN 2020</vt:lpstr>
      <vt:lpstr>FEB TO JUNE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Klingenschmidt, Lindsay</dc:creator>
  <cp:lastModifiedBy>Mog,Justin M</cp:lastModifiedBy>
  <dcterms:created xsi:type="dcterms:W3CDTF">2022-05-05T13:43:38Z</dcterms:created>
  <dcterms:modified xsi:type="dcterms:W3CDTF">2022-06-16T05:03:04Z</dcterms:modified>
</cp:coreProperties>
</file>