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mog001\Documents\Food\Aramark\Aramark Local Purchasing\"/>
    </mc:Choice>
  </mc:AlternateContent>
  <bookViews>
    <workbookView xWindow="0" yWindow="0" windowWidth="18645" windowHeight="10590"/>
  </bookViews>
  <sheets>
    <sheet name="July1 - Dec31 2016" sheetId="1" r:id="rId1"/>
  </sheets>
  <externalReferences>
    <externalReference r:id="rId2"/>
  </externalReferences>
  <definedNames>
    <definedName name="DATA">OFFSET(#REF!,0,0,COUNTA(#REF!),COUNTA(#REF!))</definedName>
    <definedName name="_xlnm.Print_Area" localSheetId="0">'July1 - Dec31 2016'!$A$1:$H$40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2" i="1" l="1"/>
  <c r="E112" i="1" s="1"/>
  <c r="E110" i="1"/>
  <c r="C78" i="1"/>
  <c r="C103" i="1" s="1"/>
  <c r="C55" i="1"/>
  <c r="C69" i="1" s="1"/>
  <c r="C42" i="1"/>
  <c r="C46" i="1" s="1"/>
  <c r="C23" i="1"/>
  <c r="C12" i="1"/>
  <c r="C9" i="1"/>
  <c r="E100" i="1" s="1"/>
  <c r="I8" i="1"/>
  <c r="I6" i="1"/>
  <c r="C11" i="1" s="1"/>
  <c r="E11" i="1" s="1"/>
  <c r="E103" i="1" l="1"/>
  <c r="E12" i="1"/>
  <c r="E23" i="1"/>
  <c r="C32" i="1"/>
  <c r="E32" i="1" s="1"/>
  <c r="E80" i="1"/>
  <c r="E88" i="1"/>
  <c r="E96" i="1"/>
  <c r="E42" i="1"/>
  <c r="E81" i="1"/>
  <c r="E85" i="1"/>
  <c r="E89" i="1"/>
  <c r="E93" i="1"/>
  <c r="E97" i="1"/>
  <c r="E101" i="1"/>
  <c r="C13" i="1"/>
  <c r="E46" i="1" s="1"/>
  <c r="E78" i="1"/>
  <c r="E82" i="1"/>
  <c r="E86" i="1"/>
  <c r="E90" i="1"/>
  <c r="E94" i="1"/>
  <c r="E98" i="1"/>
  <c r="E76" i="1"/>
  <c r="E79" i="1"/>
  <c r="E83" i="1"/>
  <c r="E87" i="1"/>
  <c r="E91" i="1"/>
  <c r="E95" i="1"/>
  <c r="E99" i="1"/>
  <c r="E77" i="1"/>
  <c r="E84" i="1"/>
  <c r="E92" i="1"/>
  <c r="E26" i="1" l="1"/>
  <c r="E41" i="1"/>
  <c r="E29" i="1"/>
  <c r="E25" i="1"/>
  <c r="E22" i="1"/>
  <c r="E13" i="1"/>
  <c r="E43" i="1"/>
  <c r="E40" i="1"/>
  <c r="E28" i="1"/>
  <c r="E24" i="1"/>
  <c r="E21" i="1"/>
  <c r="E27" i="1"/>
  <c r="C14" i="1"/>
  <c r="E55" i="1" l="1"/>
  <c r="E66" i="1"/>
  <c r="E62" i="1"/>
  <c r="E58" i="1"/>
  <c r="E63" i="1"/>
  <c r="E65" i="1"/>
  <c r="E61" i="1"/>
  <c r="E57" i="1"/>
  <c r="E54" i="1"/>
  <c r="E64" i="1"/>
  <c r="E60" i="1"/>
  <c r="E56" i="1"/>
  <c r="E53" i="1"/>
  <c r="E14" i="1"/>
  <c r="E67" i="1"/>
  <c r="E59" i="1"/>
  <c r="E69" i="1"/>
</calcChain>
</file>

<file path=xl/sharedStrings.xml><?xml version="1.0" encoding="utf-8"?>
<sst xmlns="http://schemas.openxmlformats.org/spreadsheetml/2006/main" count="171" uniqueCount="102">
  <si>
    <t>Aramark Local Foods Purchasing Report</t>
  </si>
  <si>
    <t>July 1, 2016 - December 31, 2016</t>
  </si>
  <si>
    <t>Percent of</t>
  </si>
  <si>
    <t>Reporting Quarters:</t>
  </si>
  <si>
    <t>Addtl Non-food items</t>
  </si>
  <si>
    <t>Dollars</t>
  </si>
  <si>
    <t>Total</t>
  </si>
  <si>
    <t>July 1 - Sept 30</t>
  </si>
  <si>
    <t>Heine</t>
  </si>
  <si>
    <t>Spent</t>
  </si>
  <si>
    <t>Purchases</t>
  </si>
  <si>
    <t>Oct 1 - Dec 31</t>
  </si>
  <si>
    <t>Coremark</t>
  </si>
  <si>
    <t>Jan 1 - March 31</t>
  </si>
  <si>
    <t>Java City</t>
  </si>
  <si>
    <t>Total Purchases</t>
  </si>
  <si>
    <t>April 1 - June 30</t>
  </si>
  <si>
    <t xml:space="preserve">   Total Non-Food Items</t>
  </si>
  <si>
    <t>Total spend on non-food items</t>
  </si>
  <si>
    <t xml:space="preserve">   Total Non-Controllable Food Items</t>
  </si>
  <si>
    <t>Total spend on food items that are brand-controlled</t>
  </si>
  <si>
    <t xml:space="preserve">   Total Controllable Food Items</t>
  </si>
  <si>
    <t xml:space="preserve">Total spend on food items that can be controlled  </t>
  </si>
  <si>
    <t>Total Food Items</t>
  </si>
  <si>
    <t>Total spend on all food items</t>
  </si>
  <si>
    <t>Total Controllable Local Food Purchases</t>
  </si>
  <si>
    <t>Dollars Spent</t>
  </si>
  <si>
    <t>Percentage</t>
  </si>
  <si>
    <t>Product Description</t>
  </si>
  <si>
    <t>Local Vendors</t>
  </si>
  <si>
    <t>BGH Aqua</t>
  </si>
  <si>
    <t xml:space="preserve">Sushi processed, packaged, and distributed in/from  Lexington. </t>
  </si>
  <si>
    <t>Dean's Milk</t>
  </si>
  <si>
    <t>Processed, distributed within 250 miles</t>
  </si>
  <si>
    <t>Heine Bros</t>
  </si>
  <si>
    <t>Coffee is processed and all products distributed by business.</t>
  </si>
  <si>
    <t>Clems</t>
  </si>
  <si>
    <t>Lexington-based processor, distributor</t>
  </si>
  <si>
    <t>Sysco Louisville</t>
  </si>
  <si>
    <t>Products processed, distibuted, and/or grown within 250 miles.  Does not include Kellog, FritoLay, or Conagra, General Mills, Pepsi, Armour Eckrich</t>
  </si>
  <si>
    <t>Creation Gardens</t>
  </si>
  <si>
    <t>Local business, produce</t>
  </si>
  <si>
    <t>Klosterman's Bakery</t>
  </si>
  <si>
    <t>Distributed from Louisville, bakery items</t>
  </si>
  <si>
    <t>Piazza Produce</t>
  </si>
  <si>
    <t>Local distributor and processor</t>
  </si>
  <si>
    <t>Popcorn Station of Louisville</t>
  </si>
  <si>
    <t>Local popcorn company, is purchased from preferred popcorn</t>
  </si>
  <si>
    <t>Total Local Food Items</t>
  </si>
  <si>
    <t>Total local spend percentage of controllable food items</t>
  </si>
  <si>
    <t>Direct Farm Impact Purchases</t>
  </si>
  <si>
    <t>Various local produce, meats, grain products</t>
  </si>
  <si>
    <t>Piazza</t>
  </si>
  <si>
    <t>Local Produce and milk products</t>
  </si>
  <si>
    <t>Deans Milk</t>
  </si>
  <si>
    <t>Local milk products</t>
  </si>
  <si>
    <t>Local produce</t>
  </si>
  <si>
    <t>Total DFI Items</t>
  </si>
  <si>
    <t>Total DFI spend percentage of controllable food items</t>
  </si>
  <si>
    <t>Total Local Food Purchasing</t>
  </si>
  <si>
    <t>Boss Hogg BBQ and Catering</t>
  </si>
  <si>
    <t>Local catering company</t>
  </si>
  <si>
    <t>Celtic Pig</t>
  </si>
  <si>
    <t>Local food truck</t>
  </si>
  <si>
    <t>City Café</t>
  </si>
  <si>
    <t>Local business</t>
  </si>
  <si>
    <t>Reinhart Food Service</t>
  </si>
  <si>
    <t>Local food service company, distributes and processes items</t>
  </si>
  <si>
    <t>Zoom Zoom Yum</t>
  </si>
  <si>
    <t>Sysco Indianapolis</t>
  </si>
  <si>
    <t>***</t>
  </si>
  <si>
    <t>Total Local Items</t>
  </si>
  <si>
    <t>Total local spend percentage of all food items</t>
  </si>
  <si>
    <t xml:space="preserve">Total Local  Purchasing </t>
  </si>
  <si>
    <t>BF South</t>
  </si>
  <si>
    <t>Cardinal Carryor Companies</t>
  </si>
  <si>
    <t>Locally headquartered and operated equipment company</t>
  </si>
  <si>
    <t>Coit Services</t>
  </si>
  <si>
    <t>Local cleaning company</t>
  </si>
  <si>
    <t>DPW Sales and Service</t>
  </si>
  <si>
    <t>Local pressure-washing equipment sellers and service-providers</t>
  </si>
  <si>
    <t>Dean Builds INC</t>
  </si>
  <si>
    <t>Lexington-based contracting and construction company</t>
  </si>
  <si>
    <t>Home City Ice</t>
  </si>
  <si>
    <t>Cincinnati-based ice company</t>
  </si>
  <si>
    <t>Miranda Construction LLC</t>
  </si>
  <si>
    <t>Louisville-based construction company</t>
  </si>
  <si>
    <t>Taylor Enterprises of Kentucky Inc</t>
  </si>
  <si>
    <t>Local food service equipment supplier</t>
  </si>
  <si>
    <t>Willis Klein</t>
  </si>
  <si>
    <t>Local lock and hardware provider</t>
  </si>
  <si>
    <t>Wyatt Tarrant and Combs LLP</t>
  </si>
  <si>
    <t>Local law practice</t>
  </si>
  <si>
    <t>Rosstarrant Architects Inc</t>
  </si>
  <si>
    <t>Lexington-based architect group</t>
  </si>
  <si>
    <t>Total local spend percentage of all purchasing</t>
  </si>
  <si>
    <t>Women and Minority Owned Business Purchasing</t>
  </si>
  <si>
    <t>Total women and minority owned business spend percentage of all purchasing</t>
  </si>
  <si>
    <t>Local defined as items purchased  from distributors and suppliers with the KY Proud program or from distributors and suppliers withing 250 miles of Louisville, KY</t>
  </si>
  <si>
    <t>DFI = Direct Farm Impact</t>
  </si>
  <si>
    <t xml:space="preserve">Note: We must define 'direct farm impact'. Currently using the term to mean a product grown or raised on a local (within a 250 mile -radius) farm. </t>
  </si>
  <si>
    <t>NO DATA AVAILABLE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</si>
</sst>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name val="Calibri"/>
      <family val="2"/>
      <scheme val="minor"/>
    </font>
    <font>
      <u/>
      <sz val="11"/>
      <color indexed="12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39" fontId="0" fillId="3" borderId="0" xfId="0" applyNumberFormat="1" applyFill="1" applyAlignment="1">
      <alignment horizontal="centerContinuous"/>
    </xf>
    <xf numFmtId="0" fontId="0" fillId="3" borderId="0" xfId="0" applyFill="1"/>
    <xf numFmtId="39" fontId="0" fillId="3" borderId="0" xfId="0" applyNumberFormat="1" applyFill="1"/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9" fontId="0" fillId="3" borderId="0" xfId="0" applyNumberFormat="1" applyFill="1" applyBorder="1" applyAlignment="1">
      <alignment horizontal="center"/>
    </xf>
    <xf numFmtId="44" fontId="0" fillId="0" borderId="0" xfId="0" applyNumberFormat="1"/>
    <xf numFmtId="39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>
      <alignment horizontal="right" vertical="center"/>
    </xf>
    <xf numFmtId="3" fontId="0" fillId="3" borderId="0" xfId="0" applyNumberFormat="1" applyFill="1"/>
    <xf numFmtId="0" fontId="7" fillId="3" borderId="0" xfId="0" applyFont="1" applyFill="1"/>
    <xf numFmtId="0" fontId="0" fillId="3" borderId="0" xfId="0" applyFill="1" applyAlignment="1">
      <alignment horizontal="right" vertical="center"/>
    </xf>
    <xf numFmtId="43" fontId="0" fillId="3" borderId="0" xfId="1" applyFont="1" applyFill="1"/>
    <xf numFmtId="10" fontId="0" fillId="3" borderId="0" xfId="0" applyNumberFormat="1" applyFill="1"/>
    <xf numFmtId="0" fontId="8" fillId="3" borderId="0" xfId="0" applyFont="1" applyFill="1" applyAlignment="1">
      <alignment wrapText="1"/>
    </xf>
    <xf numFmtId="43" fontId="0" fillId="0" borderId="0" xfId="0" applyNumberFormat="1"/>
    <xf numFmtId="39" fontId="0" fillId="3" borderId="0" xfId="0" applyNumberFormat="1" applyFill="1" applyBorder="1"/>
    <xf numFmtId="10" fontId="0" fillId="3" borderId="0" xfId="0" applyNumberFormat="1" applyFill="1" applyBorder="1"/>
    <xf numFmtId="0" fontId="0" fillId="5" borderId="0" xfId="0" applyFill="1"/>
    <xf numFmtId="39" fontId="0" fillId="5" borderId="0" xfId="0" applyNumberFormat="1" applyFill="1"/>
    <xf numFmtId="39" fontId="0" fillId="0" borderId="0" xfId="0" applyNumberFormat="1"/>
    <xf numFmtId="0" fontId="0" fillId="0" borderId="0" xfId="0" applyBorder="1" applyAlignment="1">
      <alignment horizontal="center"/>
    </xf>
    <xf numFmtId="39" fontId="0" fillId="0" borderId="0" xfId="0" applyNumberFormat="1" applyBorder="1" applyAlignment="1">
      <alignment horizontal="center"/>
    </xf>
    <xf numFmtId="3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39" fontId="0" fillId="0" borderId="5" xfId="0" applyNumberFormat="1" applyBorder="1"/>
    <xf numFmtId="0" fontId="6" fillId="0" borderId="0" xfId="0" applyFont="1"/>
    <xf numFmtId="10" fontId="10" fillId="0" borderId="0" xfId="0" applyNumberFormat="1" applyFont="1"/>
    <xf numFmtId="0" fontId="0" fillId="0" borderId="0" xfId="0" applyAlignment="1">
      <alignment wrapText="1"/>
    </xf>
    <xf numFmtId="0" fontId="0" fillId="6" borderId="0" xfId="0" applyFill="1"/>
    <xf numFmtId="39" fontId="0" fillId="6" borderId="0" xfId="0" applyNumberFormat="1" applyFill="1"/>
    <xf numFmtId="10" fontId="12" fillId="0" borderId="0" xfId="2" applyNumberFormat="1" applyFont="1" applyAlignment="1" applyProtection="1"/>
    <xf numFmtId="0" fontId="1" fillId="6" borderId="0" xfId="0" applyFont="1" applyFill="1"/>
    <xf numFmtId="39" fontId="0" fillId="0" borderId="0" xfId="0" applyNumberFormat="1" applyFill="1"/>
    <xf numFmtId="43" fontId="0" fillId="0" borderId="0" xfId="1" applyFont="1" applyFill="1"/>
    <xf numFmtId="43" fontId="10" fillId="6" borderId="0" xfId="1" applyFont="1" applyFill="1" applyBorder="1" applyAlignment="1" applyProtection="1"/>
    <xf numFmtId="39" fontId="13" fillId="0" borderId="6" xfId="0" applyNumberFormat="1" applyFont="1" applyFill="1" applyBorder="1"/>
    <xf numFmtId="0" fontId="0" fillId="0" borderId="0" xfId="0" applyBorder="1"/>
    <xf numFmtId="10" fontId="14" fillId="0" borderId="6" xfId="2" applyNumberFormat="1" applyFont="1" applyBorder="1" applyAlignment="1" applyProtection="1"/>
    <xf numFmtId="0" fontId="8" fillId="0" borderId="0" xfId="0" applyFont="1" applyAlignment="1">
      <alignment wrapText="1"/>
    </xf>
    <xf numFmtId="39" fontId="13" fillId="0" borderId="0" xfId="0" applyNumberFormat="1" applyFont="1" applyFill="1" applyBorder="1"/>
    <xf numFmtId="10" fontId="14" fillId="0" borderId="0" xfId="2" applyNumberFormat="1" applyFont="1" applyBorder="1" applyAlignment="1" applyProtection="1"/>
    <xf numFmtId="0" fontId="10" fillId="5" borderId="0" xfId="0" applyFont="1" applyFill="1"/>
    <xf numFmtId="39" fontId="10" fillId="5" borderId="0" xfId="0" applyNumberFormat="1" applyFont="1" applyFill="1"/>
    <xf numFmtId="0" fontId="10" fillId="0" borderId="0" xfId="0" applyFont="1"/>
    <xf numFmtId="39" fontId="13" fillId="0" borderId="7" xfId="0" applyNumberFormat="1" applyFont="1" applyFill="1" applyBorder="1"/>
    <xf numFmtId="10" fontId="14" fillId="0" borderId="7" xfId="2" applyNumberFormat="1" applyFont="1" applyBorder="1" applyAlignment="1" applyProtection="1"/>
    <xf numFmtId="0" fontId="8" fillId="0" borderId="0" xfId="0" applyFont="1"/>
    <xf numFmtId="0" fontId="9" fillId="2" borderId="5" xfId="0" applyFont="1" applyFill="1" applyBorder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7" fontId="3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ringe/Desktop/Aramark%20Programs/Local%20Food/Food%20Purchasing/Reports/July%20to%20Dec%202016/AramarkQuarterlyReporting_JultoDec2016_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1 - Dec31 2016"/>
      <sheetName val="Report"/>
      <sheetName val="Klostermans"/>
      <sheetName val="Sysco"/>
      <sheetName val="ClemsSept 16"/>
      <sheetName val="ClemsOct 16"/>
      <sheetName val="ClemsNov 16"/>
      <sheetName val="ClemsDec 16"/>
      <sheetName val="JavaCity"/>
      <sheetName val="MBM"/>
      <sheetName val="Piazza Farms"/>
      <sheetName val="PiazzaThorntons 7-1-16-12-31-16"/>
      <sheetName val="Piazza Catering-1-16-12-31-16"/>
      <sheetName val="PiazzaVG 7-1-16-12-31-16"/>
      <sheetName val="HeineBros1"/>
      <sheetName val="HeineBros2"/>
      <sheetName val="Heinebros3"/>
      <sheetName val="HeineBros4"/>
      <sheetName val="HeineBros5"/>
      <sheetName val="HeineBros6"/>
      <sheetName val="HeineBros7"/>
      <sheetName val="Heinebros8"/>
      <sheetName val="HeineBros9"/>
      <sheetName val="HeineBros10"/>
      <sheetName val="HeineBros11"/>
      <sheetName val="Heinebros12"/>
      <sheetName val="HeineBros13"/>
      <sheetName val="Heinebros14"/>
      <sheetName val="HeineBros15"/>
      <sheetName val="HeineBros16"/>
      <sheetName val="HeineBros17"/>
      <sheetName val="HeineBros18"/>
      <sheetName val="Coremark"/>
      <sheetName val="DeanMilk"/>
    </sheetNames>
    <sheetDataSet>
      <sheetData sheetId="0"/>
      <sheetData sheetId="1">
        <row r="6">
          <cell r="G6">
            <v>8760792.0599999949</v>
          </cell>
        </row>
        <row r="7">
          <cell r="G7">
            <v>6543892.4199999971</v>
          </cell>
        </row>
        <row r="9">
          <cell r="G9">
            <v>964228.09999999986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5">
          <cell r="G5">
            <v>1748.99</v>
          </cell>
        </row>
      </sheetData>
      <sheetData sheetId="9"/>
      <sheetData sheetId="10"/>
      <sheetData sheetId="11"/>
      <sheetData sheetId="12"/>
      <sheetData sheetId="13"/>
      <sheetData sheetId="14">
        <row r="7">
          <cell r="I7">
            <v>1349.06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K7">
            <v>10793.84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sqref="A1:G1"/>
    </sheetView>
  </sheetViews>
  <sheetFormatPr defaultRowHeight="15" x14ac:dyDescent="0.25"/>
  <cols>
    <col min="1" max="1" width="31.140625" customWidth="1"/>
    <col min="2" max="2" width="2" customWidth="1"/>
    <col min="3" max="3" width="13.28515625" style="27" customWidth="1"/>
    <col min="4" max="4" width="1.85546875" customWidth="1"/>
    <col min="5" max="5" width="11.42578125" bestFit="1" customWidth="1"/>
    <col min="6" max="6" width="1.85546875" customWidth="1"/>
    <col min="7" max="7" width="66.42578125" customWidth="1"/>
    <col min="8" max="8" width="21.7109375" customWidth="1"/>
    <col min="9" max="9" width="13.28515625" bestFit="1" customWidth="1"/>
  </cols>
  <sheetData>
    <row r="1" spans="1:9" ht="19.5" thickBot="1" x14ac:dyDescent="0.35">
      <c r="A1" s="57" t="s">
        <v>0</v>
      </c>
      <c r="B1" s="58"/>
      <c r="C1" s="58"/>
      <c r="D1" s="58"/>
      <c r="E1" s="58"/>
      <c r="F1" s="58"/>
      <c r="G1" s="59"/>
    </row>
    <row r="2" spans="1:9" x14ac:dyDescent="0.25">
      <c r="A2" s="60"/>
      <c r="B2" s="60"/>
      <c r="C2" s="60"/>
      <c r="D2" s="60"/>
      <c r="E2" s="60"/>
      <c r="F2" s="60"/>
      <c r="G2" s="60"/>
      <c r="H2" s="1"/>
    </row>
    <row r="3" spans="1:9" ht="15.75" x14ac:dyDescent="0.25">
      <c r="A3" s="61" t="s">
        <v>1</v>
      </c>
      <c r="B3" s="62"/>
      <c r="C3" s="62"/>
      <c r="D3" s="62"/>
      <c r="E3" s="62"/>
      <c r="F3" s="62"/>
      <c r="G3" s="62"/>
      <c r="H3" s="1"/>
    </row>
    <row r="4" spans="1:9" x14ac:dyDescent="0.25">
      <c r="A4" s="2"/>
      <c r="B4" s="3"/>
      <c r="C4" s="4"/>
      <c r="D4" s="3"/>
      <c r="E4" s="3"/>
      <c r="F4" s="3"/>
      <c r="G4" s="3"/>
      <c r="H4" s="1"/>
    </row>
    <row r="5" spans="1:9" x14ac:dyDescent="0.25">
      <c r="A5" s="5"/>
      <c r="B5" s="5"/>
      <c r="C5" s="6"/>
      <c r="D5" s="5"/>
      <c r="E5" s="7" t="s">
        <v>2</v>
      </c>
      <c r="F5" s="5"/>
      <c r="G5" s="8" t="s">
        <v>3</v>
      </c>
      <c r="H5" s="9" t="s">
        <v>4</v>
      </c>
    </row>
    <row r="6" spans="1:9" x14ac:dyDescent="0.25">
      <c r="A6" s="5"/>
      <c r="B6" s="5"/>
      <c r="C6" s="10" t="s">
        <v>5</v>
      </c>
      <c r="D6" s="5"/>
      <c r="E6" s="7" t="s">
        <v>6</v>
      </c>
      <c r="F6" s="5"/>
      <c r="G6" s="8" t="s">
        <v>7</v>
      </c>
      <c r="H6" s="1" t="s">
        <v>8</v>
      </c>
      <c r="I6" s="11">
        <f>[1]HeineBros1!I7</f>
        <v>1349.06</v>
      </c>
    </row>
    <row r="7" spans="1:9" x14ac:dyDescent="0.25">
      <c r="A7" s="5"/>
      <c r="B7" s="5"/>
      <c r="C7" s="12" t="s">
        <v>9</v>
      </c>
      <c r="D7" s="5"/>
      <c r="E7" s="13" t="s">
        <v>10</v>
      </c>
      <c r="F7" s="5"/>
      <c r="G7" s="8" t="s">
        <v>11</v>
      </c>
      <c r="H7" s="1" t="s">
        <v>12</v>
      </c>
      <c r="I7" s="11">
        <v>11692.32</v>
      </c>
    </row>
    <row r="8" spans="1:9" x14ac:dyDescent="0.25">
      <c r="A8" s="14"/>
      <c r="B8" s="5"/>
      <c r="C8" s="6"/>
      <c r="D8" s="5"/>
      <c r="E8" s="5"/>
      <c r="F8" s="5"/>
      <c r="G8" s="8" t="s">
        <v>13</v>
      </c>
      <c r="H8" s="1" t="s">
        <v>14</v>
      </c>
      <c r="I8" s="11">
        <f>[1]JavaCity!G5</f>
        <v>1748.99</v>
      </c>
    </row>
    <row r="9" spans="1:9" x14ac:dyDescent="0.25">
      <c r="A9" s="15" t="s">
        <v>15</v>
      </c>
      <c r="B9" s="16"/>
      <c r="C9" s="6">
        <f>[1]Report!G6</f>
        <v>8760792.0599999949</v>
      </c>
      <c r="D9" s="5"/>
      <c r="E9" s="5"/>
      <c r="F9" s="5"/>
      <c r="G9" s="8" t="s">
        <v>16</v>
      </c>
    </row>
    <row r="10" spans="1:9" x14ac:dyDescent="0.25">
      <c r="A10" s="17"/>
      <c r="B10" s="16"/>
      <c r="C10" s="6"/>
      <c r="D10" s="5"/>
      <c r="E10" s="5"/>
      <c r="F10" s="5"/>
      <c r="G10" s="8"/>
    </row>
    <row r="11" spans="1:9" x14ac:dyDescent="0.25">
      <c r="A11" s="18" t="s">
        <v>17</v>
      </c>
      <c r="B11" s="5"/>
      <c r="C11" s="19">
        <f>(([1]Report!G7)+SUM(I6:I8))</f>
        <v>6558682.7899999972</v>
      </c>
      <c r="D11" s="5"/>
      <c r="E11" s="20">
        <f>SUM(C11/C9)</f>
        <v>0.74864039062696364</v>
      </c>
      <c r="F11" s="5"/>
      <c r="G11" s="21" t="s">
        <v>18</v>
      </c>
      <c r="H11" s="22"/>
    </row>
    <row r="12" spans="1:9" ht="15.75" customHeight="1" x14ac:dyDescent="0.25">
      <c r="A12" s="18" t="s">
        <v>19</v>
      </c>
      <c r="B12" s="5"/>
      <c r="C12" s="23">
        <f>[1]Report!G9</f>
        <v>964228.09999999986</v>
      </c>
      <c r="D12" s="5"/>
      <c r="E12" s="20">
        <f>SUM(C12/C9)</f>
        <v>0.11006174937109515</v>
      </c>
      <c r="F12" s="5"/>
      <c r="G12" s="21" t="s">
        <v>20</v>
      </c>
    </row>
    <row r="13" spans="1:9" x14ac:dyDescent="0.25">
      <c r="A13" s="18" t="s">
        <v>21</v>
      </c>
      <c r="B13" s="5"/>
      <c r="C13" s="19">
        <f>SUM(C9-C11-C12)</f>
        <v>1237881.1699999978</v>
      </c>
      <c r="D13" s="5"/>
      <c r="E13" s="20">
        <f>SUM(C13/C9)</f>
        <v>0.14129786000194125</v>
      </c>
      <c r="F13" s="5"/>
      <c r="G13" s="21" t="s">
        <v>22</v>
      </c>
      <c r="I13" s="22"/>
    </row>
    <row r="14" spans="1:9" x14ac:dyDescent="0.25">
      <c r="A14" s="18" t="s">
        <v>23</v>
      </c>
      <c r="B14" s="5"/>
      <c r="C14" s="23">
        <f>SUM(C12:C13)</f>
        <v>2202109.2699999977</v>
      </c>
      <c r="D14" s="5"/>
      <c r="E14" s="24">
        <f>SUM(C14/C9)</f>
        <v>0.25135960937303642</v>
      </c>
      <c r="F14" s="5"/>
      <c r="G14" s="21" t="s">
        <v>24</v>
      </c>
    </row>
    <row r="15" spans="1:9" ht="5.25" customHeight="1" x14ac:dyDescent="0.25">
      <c r="A15" s="25"/>
      <c r="B15" s="25"/>
      <c r="C15" s="26"/>
      <c r="D15" s="25"/>
      <c r="E15" s="25"/>
      <c r="F15" s="25"/>
      <c r="G15" s="25"/>
    </row>
    <row r="16" spans="1:9" ht="15.75" x14ac:dyDescent="0.25">
      <c r="A16" s="55" t="s">
        <v>25</v>
      </c>
      <c r="B16" s="55"/>
      <c r="C16" s="55"/>
      <c r="D16" s="55"/>
      <c r="E16" s="55"/>
      <c r="F16" s="55"/>
      <c r="G16" s="55"/>
    </row>
    <row r="17" spans="1:8" x14ac:dyDescent="0.25">
      <c r="E17" s="28"/>
      <c r="G17" s="27"/>
    </row>
    <row r="18" spans="1:8" x14ac:dyDescent="0.25">
      <c r="C18" s="29"/>
      <c r="E18" s="28"/>
      <c r="G18" s="27"/>
    </row>
    <row r="19" spans="1:8" x14ac:dyDescent="0.25">
      <c r="C19" s="30" t="s">
        <v>26</v>
      </c>
      <c r="E19" s="31" t="s">
        <v>27</v>
      </c>
      <c r="G19" s="32" t="s">
        <v>28</v>
      </c>
    </row>
    <row r="20" spans="1:8" x14ac:dyDescent="0.25">
      <c r="A20" s="33" t="s">
        <v>29</v>
      </c>
    </row>
    <row r="21" spans="1:8" ht="15.75" customHeight="1" x14ac:dyDescent="0.25">
      <c r="A21" t="s">
        <v>30</v>
      </c>
      <c r="C21" s="27">
        <v>89311.84</v>
      </c>
      <c r="E21" s="34">
        <f>SUM(C21/C13)</f>
        <v>7.2148960792416089E-2</v>
      </c>
      <c r="G21" s="35" t="s">
        <v>31</v>
      </c>
      <c r="H21" s="36"/>
    </row>
    <row r="22" spans="1:8" x14ac:dyDescent="0.25">
      <c r="A22" t="s">
        <v>32</v>
      </c>
      <c r="C22" s="37">
        <v>18244.72</v>
      </c>
      <c r="E22" s="38">
        <f>SUM(C22/C13)</f>
        <v>1.4738668332760918E-2</v>
      </c>
      <c r="G22" s="35" t="s">
        <v>33</v>
      </c>
      <c r="H22" s="39"/>
    </row>
    <row r="23" spans="1:8" x14ac:dyDescent="0.25">
      <c r="A23" t="s">
        <v>34</v>
      </c>
      <c r="C23" s="40">
        <f>SUM(34131.51-1349.06)</f>
        <v>32782.450000000004</v>
      </c>
      <c r="E23" s="38">
        <f>SUM(C23/C13)</f>
        <v>2.6482711583697537E-2</v>
      </c>
      <c r="G23" s="35" t="s">
        <v>35</v>
      </c>
    </row>
    <row r="24" spans="1:8" x14ac:dyDescent="0.25">
      <c r="A24" t="s">
        <v>36</v>
      </c>
      <c r="C24" s="40">
        <v>10985.399999999998</v>
      </c>
      <c r="E24" s="38">
        <f>SUM(C24/C13)</f>
        <v>8.874357463568185E-3</v>
      </c>
      <c r="G24" s="35" t="s">
        <v>37</v>
      </c>
    </row>
    <row r="25" spans="1:8" ht="45" x14ac:dyDescent="0.25">
      <c r="A25" t="s">
        <v>38</v>
      </c>
      <c r="C25" s="40">
        <v>52628.26</v>
      </c>
      <c r="E25" s="38">
        <f>SUM(C25/C13)</f>
        <v>4.2514791625758469E-2</v>
      </c>
      <c r="G25" s="35" t="s">
        <v>39</v>
      </c>
    </row>
    <row r="26" spans="1:8" x14ac:dyDescent="0.25">
      <c r="A26" t="s">
        <v>40</v>
      </c>
      <c r="C26" s="40">
        <v>5156.82</v>
      </c>
      <c r="E26" s="38">
        <f>SUM(C26/C13)</f>
        <v>4.1658441254098797E-3</v>
      </c>
      <c r="G26" s="35" t="s">
        <v>41</v>
      </c>
    </row>
    <row r="27" spans="1:8" x14ac:dyDescent="0.25">
      <c r="A27" t="s">
        <v>42</v>
      </c>
      <c r="C27" s="41">
        <v>27685.74</v>
      </c>
      <c r="E27" s="38">
        <f>SUM(C27/C13)</f>
        <v>2.2365426238772215E-2</v>
      </c>
      <c r="G27" s="35" t="s">
        <v>43</v>
      </c>
    </row>
    <row r="28" spans="1:8" x14ac:dyDescent="0.25">
      <c r="A28" t="s">
        <v>44</v>
      </c>
      <c r="C28" s="42">
        <v>157254.92000000001</v>
      </c>
      <c r="E28" s="38">
        <f>SUM(C28/C13)</f>
        <v>0.12703555382460521</v>
      </c>
      <c r="G28" s="35" t="s">
        <v>45</v>
      </c>
    </row>
    <row r="29" spans="1:8" x14ac:dyDescent="0.25">
      <c r="A29" t="s">
        <v>46</v>
      </c>
      <c r="C29" s="40">
        <v>2419.27</v>
      </c>
      <c r="E29" s="38">
        <f>SUM(C29/C13)</f>
        <v>1.9543636809662467E-3</v>
      </c>
      <c r="G29" s="35" t="s">
        <v>47</v>
      </c>
    </row>
    <row r="30" spans="1:8" x14ac:dyDescent="0.25">
      <c r="C30" s="40"/>
      <c r="E30" s="38"/>
      <c r="G30" s="35"/>
    </row>
    <row r="31" spans="1:8" x14ac:dyDescent="0.25">
      <c r="C31" s="40"/>
      <c r="E31" s="38"/>
      <c r="G31" s="35"/>
    </row>
    <row r="32" spans="1:8" x14ac:dyDescent="0.25">
      <c r="A32" s="33" t="s">
        <v>48</v>
      </c>
      <c r="C32" s="43">
        <f>SUM(C21:C31)</f>
        <v>396469.42000000004</v>
      </c>
      <c r="D32" s="44"/>
      <c r="E32" s="45">
        <f>SUM(C32/C13)</f>
        <v>0.32028067766795476</v>
      </c>
      <c r="G32" s="46" t="s">
        <v>49</v>
      </c>
    </row>
    <row r="33" spans="1:7" ht="15.75" customHeight="1" x14ac:dyDescent="0.25">
      <c r="A33" s="33"/>
      <c r="C33" s="47"/>
      <c r="D33" s="44"/>
      <c r="E33" s="48"/>
      <c r="G33" s="46"/>
    </row>
    <row r="34" spans="1:7" s="51" customFormat="1" ht="6" customHeight="1" x14ac:dyDescent="0.25">
      <c r="A34" s="49"/>
      <c r="B34" s="49"/>
      <c r="C34" s="50"/>
      <c r="D34" s="49"/>
      <c r="E34" s="49"/>
      <c r="F34" s="49"/>
      <c r="G34" s="49"/>
    </row>
    <row r="35" spans="1:7" ht="15.75" x14ac:dyDescent="0.25">
      <c r="A35" s="55" t="s">
        <v>50</v>
      </c>
      <c r="B35" s="55"/>
      <c r="C35" s="55"/>
      <c r="D35" s="55"/>
      <c r="E35" s="55"/>
      <c r="F35" s="55"/>
      <c r="G35" s="55"/>
    </row>
    <row r="36" spans="1:7" x14ac:dyDescent="0.25">
      <c r="E36" s="28"/>
      <c r="G36" s="27"/>
    </row>
    <row r="37" spans="1:7" x14ac:dyDescent="0.25">
      <c r="C37" s="29"/>
      <c r="E37" s="28"/>
      <c r="G37" s="27"/>
    </row>
    <row r="38" spans="1:7" x14ac:dyDescent="0.25">
      <c r="C38" s="30" t="s">
        <v>26</v>
      </c>
      <c r="E38" s="31" t="s">
        <v>27</v>
      </c>
      <c r="G38" s="32" t="s">
        <v>28</v>
      </c>
    </row>
    <row r="39" spans="1:7" x14ac:dyDescent="0.25">
      <c r="A39" s="33" t="s">
        <v>29</v>
      </c>
    </row>
    <row r="40" spans="1:7" x14ac:dyDescent="0.25">
      <c r="A40" t="s">
        <v>38</v>
      </c>
      <c r="C40" s="27">
        <v>8337.52</v>
      </c>
      <c r="E40" s="34">
        <f>SUM(C40/C13)</f>
        <v>6.7353153130199203E-3</v>
      </c>
      <c r="G40" s="35" t="s">
        <v>51</v>
      </c>
    </row>
    <row r="41" spans="1:7" x14ac:dyDescent="0.25">
      <c r="A41" t="s">
        <v>52</v>
      </c>
      <c r="C41" s="27">
        <v>10435.36</v>
      </c>
      <c r="E41" s="38">
        <f>SUM(C41/C13)</f>
        <v>8.4300175597630412E-3</v>
      </c>
      <c r="G41" s="35" t="s">
        <v>53</v>
      </c>
    </row>
    <row r="42" spans="1:7" x14ac:dyDescent="0.25">
      <c r="A42" t="s">
        <v>54</v>
      </c>
      <c r="C42" s="40">
        <f>[1]DeanMilk!K7</f>
        <v>10793.84</v>
      </c>
      <c r="E42" s="38">
        <f>SUM(C42/C13)</f>
        <v>8.7196091689479525E-3</v>
      </c>
      <c r="G42" s="35" t="s">
        <v>55</v>
      </c>
    </row>
    <row r="43" spans="1:7" x14ac:dyDescent="0.25">
      <c r="A43" t="s">
        <v>40</v>
      </c>
      <c r="C43" s="40">
        <v>5156.82</v>
      </c>
      <c r="E43" s="38">
        <f>SUM(C43/C13)</f>
        <v>4.1658441254098797E-3</v>
      </c>
      <c r="G43" s="35" t="s">
        <v>56</v>
      </c>
    </row>
    <row r="44" spans="1:7" x14ac:dyDescent="0.25">
      <c r="C44" s="40"/>
      <c r="E44" s="38"/>
      <c r="G44" s="35"/>
    </row>
    <row r="45" spans="1:7" x14ac:dyDescent="0.25">
      <c r="C45" s="40"/>
      <c r="E45" s="38"/>
      <c r="G45" s="35"/>
    </row>
    <row r="46" spans="1:7" ht="15.75" thickBot="1" x14ac:dyDescent="0.3">
      <c r="A46" s="33" t="s">
        <v>57</v>
      </c>
      <c r="C46" s="52">
        <f>SUM(C40:C45)</f>
        <v>34723.54</v>
      </c>
      <c r="D46" s="44"/>
      <c r="E46" s="53">
        <f>SUM(C46/C13)</f>
        <v>2.8050786167140795E-2</v>
      </c>
      <c r="G46" s="54" t="s">
        <v>58</v>
      </c>
    </row>
    <row r="47" spans="1:7" ht="15.75" customHeight="1" thickTop="1" x14ac:dyDescent="0.25">
      <c r="A47" s="33"/>
      <c r="C47" s="47"/>
      <c r="D47" s="44"/>
      <c r="E47" s="48"/>
    </row>
    <row r="48" spans="1:7" ht="4.5" customHeight="1" x14ac:dyDescent="0.25">
      <c r="A48" s="49"/>
      <c r="B48" s="49"/>
      <c r="C48" s="50"/>
      <c r="D48" s="49"/>
      <c r="E48" s="49"/>
      <c r="F48" s="49"/>
      <c r="G48" s="49"/>
    </row>
    <row r="49" spans="1:7" ht="15" customHeight="1" x14ac:dyDescent="0.25">
      <c r="A49" s="55" t="s">
        <v>59</v>
      </c>
      <c r="B49" s="55"/>
      <c r="C49" s="55"/>
      <c r="D49" s="55"/>
      <c r="E49" s="55"/>
      <c r="F49" s="55"/>
      <c r="G49" s="55"/>
    </row>
    <row r="50" spans="1:7" ht="15.75" customHeight="1" x14ac:dyDescent="0.25">
      <c r="E50" s="28"/>
      <c r="G50" s="27"/>
    </row>
    <row r="51" spans="1:7" x14ac:dyDescent="0.25">
      <c r="C51" s="30" t="s">
        <v>26</v>
      </c>
      <c r="E51" s="31" t="s">
        <v>27</v>
      </c>
      <c r="G51" s="32" t="s">
        <v>28</v>
      </c>
    </row>
    <row r="52" spans="1:7" x14ac:dyDescent="0.25">
      <c r="A52" s="33" t="s">
        <v>29</v>
      </c>
    </row>
    <row r="53" spans="1:7" x14ac:dyDescent="0.25">
      <c r="A53" t="s">
        <v>30</v>
      </c>
      <c r="C53" s="27">
        <v>89311.84</v>
      </c>
      <c r="E53" s="34">
        <f>SUM(C53/C14)</f>
        <v>4.0557406127262746E-2</v>
      </c>
      <c r="G53" s="35" t="s">
        <v>31</v>
      </c>
    </row>
    <row r="54" spans="1:7" x14ac:dyDescent="0.25">
      <c r="A54" t="s">
        <v>32</v>
      </c>
      <c r="C54" s="37">
        <v>18244.72</v>
      </c>
      <c r="E54" s="34">
        <f>SUM(C54/C14)</f>
        <v>8.2851111198492065E-3</v>
      </c>
      <c r="G54" s="35" t="s">
        <v>33</v>
      </c>
    </row>
    <row r="55" spans="1:7" x14ac:dyDescent="0.25">
      <c r="A55" t="s">
        <v>34</v>
      </c>
      <c r="C55" s="40">
        <f>SUM(34131.51-1349.06)</f>
        <v>32782.450000000004</v>
      </c>
      <c r="E55" s="34">
        <f>SUM(C55/C14)</f>
        <v>1.4886840742466897E-2</v>
      </c>
      <c r="G55" s="35" t="s">
        <v>35</v>
      </c>
    </row>
    <row r="56" spans="1:7" x14ac:dyDescent="0.25">
      <c r="A56" t="s">
        <v>36</v>
      </c>
      <c r="C56" s="40">
        <v>10985.399999999998</v>
      </c>
      <c r="E56" s="34">
        <f>SUM(C56/C14)</f>
        <v>4.9885807891812788E-3</v>
      </c>
      <c r="G56" s="35" t="s">
        <v>37</v>
      </c>
    </row>
    <row r="57" spans="1:7" ht="27.75" customHeight="1" x14ac:dyDescent="0.25">
      <c r="A57" t="s">
        <v>38</v>
      </c>
      <c r="C57" s="40">
        <v>52628.26</v>
      </c>
      <c r="E57" s="34">
        <f>SUM(C57/C14)</f>
        <v>2.3899022958111454E-2</v>
      </c>
      <c r="G57" s="35" t="s">
        <v>39</v>
      </c>
    </row>
    <row r="58" spans="1:7" x14ac:dyDescent="0.25">
      <c r="A58" t="s">
        <v>40</v>
      </c>
      <c r="C58" s="40">
        <v>5156.82</v>
      </c>
      <c r="E58" s="34">
        <f>SUM(C58/C14)</f>
        <v>2.3417639034778713E-3</v>
      </c>
      <c r="G58" s="35" t="s">
        <v>41</v>
      </c>
    </row>
    <row r="59" spans="1:7" x14ac:dyDescent="0.25">
      <c r="A59" t="s">
        <v>42</v>
      </c>
      <c r="C59" s="41">
        <v>27685.74</v>
      </c>
      <c r="E59" s="34">
        <f>SUM(C59/C14)</f>
        <v>1.2572373395440106E-2</v>
      </c>
      <c r="G59" s="35" t="s">
        <v>43</v>
      </c>
    </row>
    <row r="60" spans="1:7" x14ac:dyDescent="0.25">
      <c r="A60" t="s">
        <v>44</v>
      </c>
      <c r="C60" s="42">
        <v>157254.92000000001</v>
      </c>
      <c r="E60" s="34">
        <f>SUM(C60/C14)</f>
        <v>7.1411043104141772E-2</v>
      </c>
      <c r="G60" s="35" t="s">
        <v>45</v>
      </c>
    </row>
    <row r="61" spans="1:7" x14ac:dyDescent="0.25">
      <c r="A61" t="s">
        <v>46</v>
      </c>
      <c r="C61" s="40">
        <v>2419.27</v>
      </c>
      <c r="E61" s="34">
        <f>SUM(C61/C14)</f>
        <v>1.0986148748195418E-3</v>
      </c>
      <c r="G61" s="35" t="s">
        <v>47</v>
      </c>
    </row>
    <row r="62" spans="1:7" x14ac:dyDescent="0.25">
      <c r="A62" t="s">
        <v>60</v>
      </c>
      <c r="C62" s="40">
        <v>2408.84</v>
      </c>
      <c r="E62" s="34">
        <f>SUM(C62/C14)</f>
        <v>1.0938785067645634E-3</v>
      </c>
      <c r="G62" s="35" t="s">
        <v>61</v>
      </c>
    </row>
    <row r="63" spans="1:7" x14ac:dyDescent="0.25">
      <c r="A63" t="s">
        <v>62</v>
      </c>
      <c r="C63" s="40">
        <v>4377.0599999999995</v>
      </c>
      <c r="E63" s="34">
        <f>SUM(C63/C14)</f>
        <v>1.9876670334347231E-3</v>
      </c>
      <c r="G63" s="35" t="s">
        <v>63</v>
      </c>
    </row>
    <row r="64" spans="1:7" x14ac:dyDescent="0.25">
      <c r="A64" t="s">
        <v>64</v>
      </c>
      <c r="C64" s="40">
        <v>56165.98</v>
      </c>
      <c r="E64" s="34">
        <f>SUM(C64/C14)</f>
        <v>2.5505537243390317E-2</v>
      </c>
      <c r="G64" s="35" t="s">
        <v>65</v>
      </c>
    </row>
    <row r="65" spans="1:7" x14ac:dyDescent="0.25">
      <c r="A65" t="s">
        <v>66</v>
      </c>
      <c r="C65" s="40">
        <v>182995.20999999996</v>
      </c>
      <c r="E65" s="34">
        <f>SUM(C65/C14)</f>
        <v>8.3099968059259913E-2</v>
      </c>
      <c r="G65" s="35" t="s">
        <v>67</v>
      </c>
    </row>
    <row r="66" spans="1:7" x14ac:dyDescent="0.25">
      <c r="A66" t="s">
        <v>68</v>
      </c>
      <c r="C66" s="40">
        <v>3774.61</v>
      </c>
      <c r="E66" s="34">
        <f>SUM(C66/C14)</f>
        <v>1.7140884203262104E-3</v>
      </c>
      <c r="G66" s="35" t="s">
        <v>63</v>
      </c>
    </row>
    <row r="67" spans="1:7" x14ac:dyDescent="0.25">
      <c r="A67" t="s">
        <v>69</v>
      </c>
      <c r="C67" s="40" t="s">
        <v>70</v>
      </c>
      <c r="E67" s="34" t="e">
        <f>SUM(C67/C14)</f>
        <v>#VALUE!</v>
      </c>
      <c r="G67" s="35"/>
    </row>
    <row r="68" spans="1:7" x14ac:dyDescent="0.25">
      <c r="C68" s="40"/>
      <c r="E68" s="38"/>
      <c r="G68" s="35"/>
    </row>
    <row r="69" spans="1:7" ht="15.75" thickBot="1" x14ac:dyDescent="0.3">
      <c r="A69" s="33" t="s">
        <v>71</v>
      </c>
      <c r="C69" s="52">
        <f>SUM(C53:C67)</f>
        <v>646191.12</v>
      </c>
      <c r="D69" s="44"/>
      <c r="E69" s="53">
        <f>SUM(C69/C14)</f>
        <v>0.29344189627792661</v>
      </c>
      <c r="G69" s="46" t="s">
        <v>72</v>
      </c>
    </row>
    <row r="70" spans="1:7" ht="15.75" thickTop="1" x14ac:dyDescent="0.25"/>
    <row r="71" spans="1:7" ht="4.5" customHeight="1" x14ac:dyDescent="0.25">
      <c r="A71" s="49"/>
      <c r="B71" s="49"/>
      <c r="C71" s="50"/>
      <c r="D71" s="49"/>
      <c r="E71" s="49"/>
      <c r="F71" s="49"/>
      <c r="G71" s="49"/>
    </row>
    <row r="72" spans="1:7" ht="15" customHeight="1" x14ac:dyDescent="0.25">
      <c r="A72" s="55" t="s">
        <v>73</v>
      </c>
      <c r="B72" s="55"/>
      <c r="C72" s="55"/>
      <c r="D72" s="55"/>
      <c r="E72" s="55"/>
      <c r="F72" s="55"/>
      <c r="G72" s="55"/>
    </row>
    <row r="73" spans="1:7" ht="15.75" customHeight="1" x14ac:dyDescent="0.25">
      <c r="E73" s="28"/>
      <c r="G73" s="27"/>
    </row>
    <row r="74" spans="1:7" x14ac:dyDescent="0.25">
      <c r="C74" s="30" t="s">
        <v>26</v>
      </c>
      <c r="E74" s="31" t="s">
        <v>27</v>
      </c>
      <c r="G74" s="32" t="s">
        <v>28</v>
      </c>
    </row>
    <row r="75" spans="1:7" x14ac:dyDescent="0.25">
      <c r="A75" s="33" t="s">
        <v>29</v>
      </c>
    </row>
    <row r="76" spans="1:7" x14ac:dyDescent="0.25">
      <c r="A76" t="s">
        <v>30</v>
      </c>
      <c r="C76" s="27">
        <v>89311.84</v>
      </c>
      <c r="E76" s="34">
        <f>SUM(C76/C9)</f>
        <v>1.0194493761332357E-2</v>
      </c>
      <c r="G76" s="35" t="s">
        <v>31</v>
      </c>
    </row>
    <row r="77" spans="1:7" x14ac:dyDescent="0.25">
      <c r="A77" t="s">
        <v>32</v>
      </c>
      <c r="C77" s="37">
        <v>18244.72</v>
      </c>
      <c r="E77" s="34">
        <f>SUM(C77/C9)</f>
        <v>2.082542294697497E-3</v>
      </c>
      <c r="G77" s="35" t="s">
        <v>33</v>
      </c>
    </row>
    <row r="78" spans="1:7" x14ac:dyDescent="0.25">
      <c r="A78" t="s">
        <v>34</v>
      </c>
      <c r="C78" s="40">
        <f>SUM(34131.51-1349.06)</f>
        <v>32782.450000000004</v>
      </c>
      <c r="E78" s="34">
        <f>SUM(C78/C9)</f>
        <v>3.7419504738250829E-3</v>
      </c>
      <c r="G78" s="35" t="s">
        <v>35</v>
      </c>
    </row>
    <row r="79" spans="1:7" x14ac:dyDescent="0.25">
      <c r="A79" t="s">
        <v>36</v>
      </c>
      <c r="C79" s="40">
        <v>10985.399999999998</v>
      </c>
      <c r="E79" s="34">
        <f>SUM(C79/C9)</f>
        <v>1.2539277184944399E-3</v>
      </c>
      <c r="G79" s="35" t="s">
        <v>37</v>
      </c>
    </row>
    <row r="80" spans="1:7" ht="45" x14ac:dyDescent="0.25">
      <c r="A80" t="s">
        <v>38</v>
      </c>
      <c r="C80" s="40">
        <v>52628.26</v>
      </c>
      <c r="E80" s="34">
        <f>SUM(C80/C9)</f>
        <v>6.0072490751481248E-3</v>
      </c>
      <c r="G80" s="35" t="s">
        <v>39</v>
      </c>
    </row>
    <row r="81" spans="1:7" x14ac:dyDescent="0.25">
      <c r="A81" t="s">
        <v>40</v>
      </c>
      <c r="C81" s="40">
        <v>5156.82</v>
      </c>
      <c r="E81" s="34">
        <f>SUM(C81/C9)</f>
        <v>5.8862486002207465E-4</v>
      </c>
      <c r="G81" s="35" t="s">
        <v>41</v>
      </c>
    </row>
    <row r="82" spans="1:7" x14ac:dyDescent="0.25">
      <c r="A82" t="s">
        <v>42</v>
      </c>
      <c r="C82" s="41">
        <v>27685.74</v>
      </c>
      <c r="E82" s="34">
        <f>SUM(C82/C9)</f>
        <v>3.1601868655697801E-3</v>
      </c>
      <c r="G82" s="35" t="s">
        <v>43</v>
      </c>
    </row>
    <row r="83" spans="1:7" x14ac:dyDescent="0.25">
      <c r="A83" t="s">
        <v>44</v>
      </c>
      <c r="C83" s="42">
        <v>157254.92000000001</v>
      </c>
      <c r="E83" s="34">
        <f>SUM(C83/C9)</f>
        <v>1.794985189957814E-2</v>
      </c>
      <c r="G83" s="35" t="s">
        <v>45</v>
      </c>
    </row>
    <row r="84" spans="1:7" x14ac:dyDescent="0.25">
      <c r="A84" t="s">
        <v>46</v>
      </c>
      <c r="C84" s="40">
        <v>2419.27</v>
      </c>
      <c r="E84" s="34">
        <f>SUM(C84/C9)</f>
        <v>2.7614740578604731E-4</v>
      </c>
      <c r="G84" s="35" t="s">
        <v>47</v>
      </c>
    </row>
    <row r="85" spans="1:7" x14ac:dyDescent="0.25">
      <c r="A85" t="s">
        <v>60</v>
      </c>
      <c r="C85" s="40">
        <v>2408.84</v>
      </c>
      <c r="E85" s="34">
        <f>SUM(C85/C9)</f>
        <v>2.7495687416190099E-4</v>
      </c>
      <c r="G85" s="35" t="s">
        <v>61</v>
      </c>
    </row>
    <row r="86" spans="1:7" x14ac:dyDescent="0.25">
      <c r="A86" t="s">
        <v>62</v>
      </c>
      <c r="C86" s="40">
        <v>4377.0599999999995</v>
      </c>
      <c r="E86" s="34">
        <f>SUM(C86/C9)</f>
        <v>4.9961920908781409E-4</v>
      </c>
      <c r="G86" s="35" t="s">
        <v>63</v>
      </c>
    </row>
    <row r="87" spans="1:7" x14ac:dyDescent="0.25">
      <c r="A87" t="s">
        <v>64</v>
      </c>
      <c r="C87" s="40">
        <v>56165.98</v>
      </c>
      <c r="E87" s="34">
        <f>SUM(C87/C9)</f>
        <v>6.4110618783480219E-3</v>
      </c>
      <c r="G87" s="35" t="s">
        <v>65</v>
      </c>
    </row>
    <row r="88" spans="1:7" x14ac:dyDescent="0.25">
      <c r="A88" t="s">
        <v>66</v>
      </c>
      <c r="C88" s="40">
        <v>182995.20999999996</v>
      </c>
      <c r="E88" s="34">
        <f>SUM(C88/C9)</f>
        <v>2.0887975510287374E-2</v>
      </c>
      <c r="G88" s="35" t="s">
        <v>67</v>
      </c>
    </row>
    <row r="89" spans="1:7" x14ac:dyDescent="0.25">
      <c r="A89" t="s">
        <v>68</v>
      </c>
      <c r="C89" s="40">
        <v>3774.61</v>
      </c>
      <c r="E89" s="34">
        <f>SUM(C89/C9)</f>
        <v>4.3085259576404125E-4</v>
      </c>
      <c r="G89" s="35" t="s">
        <v>63</v>
      </c>
    </row>
    <row r="90" spans="1:7" x14ac:dyDescent="0.25">
      <c r="A90" t="s">
        <v>69</v>
      </c>
      <c r="C90" s="40" t="s">
        <v>70</v>
      </c>
      <c r="E90" s="34" t="e">
        <f>SUM(C90/C9)</f>
        <v>#VALUE!</v>
      </c>
      <c r="G90" s="35"/>
    </row>
    <row r="91" spans="1:7" x14ac:dyDescent="0.25">
      <c r="A91" t="s">
        <v>74</v>
      </c>
      <c r="C91" s="40">
        <v>169265.38</v>
      </c>
      <c r="E91" s="34">
        <f>SUM(C91/C9)</f>
        <v>1.9320785020435709E-2</v>
      </c>
      <c r="G91" s="35"/>
    </row>
    <row r="92" spans="1:7" x14ac:dyDescent="0.25">
      <c r="A92" t="s">
        <v>75</v>
      </c>
      <c r="C92" s="40">
        <v>9365.3300000000017</v>
      </c>
      <c r="E92" s="34">
        <f>SUM(C92/C9)</f>
        <v>1.0690049410897681E-3</v>
      </c>
      <c r="G92" s="35" t="s">
        <v>76</v>
      </c>
    </row>
    <row r="93" spans="1:7" x14ac:dyDescent="0.25">
      <c r="A93" t="s">
        <v>77</v>
      </c>
      <c r="C93" s="40">
        <v>3215</v>
      </c>
      <c r="E93" s="34">
        <f>SUM(C93/C9)</f>
        <v>3.6697595125890955E-4</v>
      </c>
      <c r="G93" s="35" t="s">
        <v>78</v>
      </c>
    </row>
    <row r="94" spans="1:7" x14ac:dyDescent="0.25">
      <c r="A94" t="s">
        <v>79</v>
      </c>
      <c r="C94" s="40">
        <v>3038.74</v>
      </c>
      <c r="E94" s="34">
        <f>SUM(C94/C9)</f>
        <v>3.4685676582534952E-4</v>
      </c>
      <c r="G94" s="35" t="s">
        <v>80</v>
      </c>
    </row>
    <row r="95" spans="1:7" x14ac:dyDescent="0.25">
      <c r="A95" t="s">
        <v>81</v>
      </c>
      <c r="C95" s="40">
        <v>255690.03999999998</v>
      </c>
      <c r="E95" s="34">
        <f>SUM(C95/C9)</f>
        <v>2.918572182159522E-2</v>
      </c>
      <c r="G95" s="35" t="s">
        <v>82</v>
      </c>
    </row>
    <row r="96" spans="1:7" x14ac:dyDescent="0.25">
      <c r="A96" t="s">
        <v>83</v>
      </c>
      <c r="C96" s="40">
        <v>1132.5</v>
      </c>
      <c r="E96" s="34">
        <f>SUM(C96/C9)</f>
        <v>1.2926913368607E-4</v>
      </c>
      <c r="G96" s="35" t="s">
        <v>84</v>
      </c>
    </row>
    <row r="97" spans="1:7" x14ac:dyDescent="0.25">
      <c r="A97" t="s">
        <v>85</v>
      </c>
      <c r="C97" s="40">
        <v>2044004.7999999993</v>
      </c>
      <c r="E97" s="34">
        <f>SUM(C97/C9)</f>
        <v>0.23331278564783109</v>
      </c>
      <c r="G97" s="35" t="s">
        <v>86</v>
      </c>
    </row>
    <row r="98" spans="1:7" x14ac:dyDescent="0.25">
      <c r="A98" t="s">
        <v>87</v>
      </c>
      <c r="C98" s="40">
        <v>2435.8099999999995</v>
      </c>
      <c r="E98" s="34">
        <f>SUM(C98/C9)</f>
        <v>2.780353629349811E-4</v>
      </c>
      <c r="G98" s="35" t="s">
        <v>88</v>
      </c>
    </row>
    <row r="99" spans="1:7" x14ac:dyDescent="0.25">
      <c r="A99" t="s">
        <v>89</v>
      </c>
      <c r="C99" s="40">
        <v>2778.27</v>
      </c>
      <c r="E99" s="34">
        <f>SUM(C99/C9)</f>
        <v>3.1712543580220549E-4</v>
      </c>
      <c r="G99" s="35" t="s">
        <v>90</v>
      </c>
    </row>
    <row r="100" spans="1:7" x14ac:dyDescent="0.25">
      <c r="A100" t="s">
        <v>91</v>
      </c>
      <c r="C100" s="40">
        <v>13333.48</v>
      </c>
      <c r="E100" s="34">
        <f>SUM(C100/C9)</f>
        <v>1.5219491466848041E-3</v>
      </c>
      <c r="G100" s="35" t="s">
        <v>92</v>
      </c>
    </row>
    <row r="101" spans="1:7" x14ac:dyDescent="0.25">
      <c r="A101" t="s">
        <v>93</v>
      </c>
      <c r="C101" s="40">
        <v>465425.83</v>
      </c>
      <c r="E101" s="34">
        <f>SUM(C101/C9)</f>
        <v>5.3125998975028781E-2</v>
      </c>
      <c r="G101" s="35" t="s">
        <v>94</v>
      </c>
    </row>
    <row r="102" spans="1:7" x14ac:dyDescent="0.25">
      <c r="C102" s="40"/>
      <c r="E102" s="38"/>
      <c r="G102" s="35"/>
    </row>
    <row r="103" spans="1:7" ht="15.75" thickBot="1" x14ac:dyDescent="0.3">
      <c r="A103" s="33" t="s">
        <v>71</v>
      </c>
      <c r="C103" s="52">
        <f>SUM(C76:C102)</f>
        <v>3615876.2999999993</v>
      </c>
      <c r="D103" s="44"/>
      <c r="E103" s="53">
        <f>SUM(C103/C9)</f>
        <v>0.41273394862427559</v>
      </c>
      <c r="G103" s="46" t="s">
        <v>95</v>
      </c>
    </row>
    <row r="104" spans="1:7" ht="15.75" thickTop="1" x14ac:dyDescent="0.25"/>
    <row r="105" spans="1:7" ht="4.5" customHeight="1" x14ac:dyDescent="0.25">
      <c r="A105" s="49"/>
      <c r="B105" s="49"/>
      <c r="C105" s="50"/>
      <c r="D105" s="49"/>
      <c r="E105" s="49"/>
      <c r="F105" s="49"/>
      <c r="G105" s="49"/>
    </row>
    <row r="106" spans="1:7" ht="15" customHeight="1" x14ac:dyDescent="0.25">
      <c r="A106" s="55" t="s">
        <v>96</v>
      </c>
      <c r="B106" s="55"/>
      <c r="C106" s="55"/>
      <c r="D106" s="55"/>
      <c r="E106" s="55"/>
      <c r="F106" s="55"/>
      <c r="G106" s="55"/>
    </row>
    <row r="107" spans="1:7" ht="15.75" customHeight="1" x14ac:dyDescent="0.25">
      <c r="E107" s="28"/>
      <c r="G107" s="27"/>
    </row>
    <row r="108" spans="1:7" x14ac:dyDescent="0.25">
      <c r="C108" s="30" t="s">
        <v>26</v>
      </c>
      <c r="E108" s="31" t="s">
        <v>27</v>
      </c>
      <c r="G108" s="32" t="s">
        <v>28</v>
      </c>
    </row>
    <row r="109" spans="1:7" x14ac:dyDescent="0.25">
      <c r="A109" s="33" t="s">
        <v>29</v>
      </c>
    </row>
    <row r="110" spans="1:7" x14ac:dyDescent="0.25">
      <c r="A110" t="s">
        <v>101</v>
      </c>
      <c r="E110" s="34">
        <f>SUM(C110/C41)</f>
        <v>0</v>
      </c>
      <c r="G110" s="35"/>
    </row>
    <row r="111" spans="1:7" x14ac:dyDescent="0.25">
      <c r="C111" s="40"/>
      <c r="E111" s="38"/>
      <c r="G111" s="35"/>
    </row>
    <row r="112" spans="1:7" ht="15.75" thickBot="1" x14ac:dyDescent="0.3">
      <c r="A112" s="33" t="s">
        <v>71</v>
      </c>
      <c r="C112" s="52">
        <f>SUM(C110:C111)</f>
        <v>0</v>
      </c>
      <c r="D112" s="44"/>
      <c r="E112" s="53">
        <f>SUM(C112/C41)</f>
        <v>0</v>
      </c>
      <c r="G112" s="46" t="s">
        <v>97</v>
      </c>
    </row>
    <row r="113" spans="1:7" ht="15.75" thickTop="1" x14ac:dyDescent="0.25"/>
    <row r="115" spans="1:7" x14ac:dyDescent="0.25">
      <c r="A115" s="56" t="s">
        <v>98</v>
      </c>
      <c r="B115" s="56"/>
      <c r="C115" s="56"/>
      <c r="D115" s="56"/>
      <c r="E115" s="56"/>
      <c r="F115" s="56"/>
      <c r="G115" s="56"/>
    </row>
    <row r="116" spans="1:7" x14ac:dyDescent="0.25">
      <c r="A116" t="s">
        <v>99</v>
      </c>
    </row>
    <row r="117" spans="1:7" x14ac:dyDescent="0.25">
      <c r="A117" s="56" t="s">
        <v>100</v>
      </c>
      <c r="B117" s="56"/>
      <c r="C117" s="56"/>
      <c r="D117" s="56"/>
      <c r="E117" s="56"/>
      <c r="F117" s="56"/>
      <c r="G117" s="56"/>
    </row>
  </sheetData>
  <mergeCells count="10">
    <mergeCell ref="A72:G72"/>
    <mergeCell ref="A106:G106"/>
    <mergeCell ref="A115:G115"/>
    <mergeCell ref="A117:G117"/>
    <mergeCell ref="A1:G1"/>
    <mergeCell ref="A2:G2"/>
    <mergeCell ref="A3:G3"/>
    <mergeCell ref="A16:G16"/>
    <mergeCell ref="A35:G35"/>
    <mergeCell ref="A49:G49"/>
  </mergeCells>
  <pageMargins left="0.5" right="0.25" top="0" bottom="0" header="0.3" footer="0.3"/>
  <pageSetup scale="9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July1 - Dec31 2016</vt:lpstr>
      <vt:lpstr>'July1 - Dec31 2016'!Print_Area</vt:lpstr>
    </vt:vector>
  </TitlesOfParts>
  <Company>Aramark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Barringer, Ellen</dc:creator>
  <cp:lastModifiedBy>Mog,Justin M</cp:lastModifiedBy>
  <dcterms:created xsi:type="dcterms:W3CDTF">2017-03-15T12:48:29Z</dcterms:created>
  <dcterms:modified xsi:type="dcterms:W3CDTF">2017-03-15T21:40:50Z</dcterms:modified>
</cp:coreProperties>
</file>