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Recycling/UofL Recycling Reports/"/>
    </mc:Choice>
  </mc:AlternateContent>
  <xr:revisionPtr revIDLastSave="3" documentId="8_{F02CE93C-BE14-428E-943E-6043F9928988}" xr6:coauthVersionLast="47" xr6:coauthVersionMax="47" xr10:uidLastSave="{0043E766-1898-44B4-B022-48537A49163B}"/>
  <bookViews>
    <workbookView xWindow="-108" yWindow="-108" windowWidth="23256" windowHeight="12456" xr2:uid="{00000000-000D-0000-FFFF-FFFF00000000}"/>
  </bookViews>
  <sheets>
    <sheet name="UofL Recycling Report" sheetId="2" r:id="rId1"/>
    <sheet name="Waste Stream Proportion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2" l="1"/>
  <c r="C37" i="2"/>
  <c r="D34" i="2" l="1"/>
  <c r="A3" i="1" s="1"/>
  <c r="F17" i="2"/>
  <c r="E17" i="2"/>
  <c r="D17" i="2"/>
  <c r="C17" i="2"/>
  <c r="K17" i="2"/>
  <c r="B17" i="2"/>
  <c r="E34" i="2" l="1"/>
  <c r="C34" i="2" l="1"/>
  <c r="F34" i="2"/>
  <c r="G34" i="2"/>
  <c r="H34" i="2"/>
  <c r="I34" i="2"/>
  <c r="J34" i="2"/>
  <c r="O3" i="1" s="1"/>
  <c r="K34" i="2"/>
  <c r="B37" i="2" s="1"/>
  <c r="B34" i="2"/>
  <c r="G17" i="2"/>
  <c r="H17" i="2"/>
  <c r="I17" i="2"/>
  <c r="J17" i="2"/>
  <c r="G37" i="2" l="1"/>
  <c r="E37" i="2"/>
  <c r="Q3" i="1"/>
  <c r="L3" i="1"/>
  <c r="G3" i="1"/>
  <c r="F3" i="1"/>
  <c r="R3" i="1"/>
  <c r="K3" i="1"/>
  <c r="P3" i="1"/>
  <c r="C3" i="1"/>
  <c r="E3" i="1"/>
  <c r="S3" i="1"/>
  <c r="J3" i="1"/>
  <c r="M3" i="1"/>
  <c r="I3" i="1"/>
  <c r="D3" i="1"/>
  <c r="B3" i="1"/>
  <c r="B44" i="2"/>
  <c r="E44" i="2" s="1"/>
  <c r="B45" i="2"/>
  <c r="E45" i="2" s="1"/>
  <c r="B46" i="2"/>
  <c r="E46" i="2" s="1"/>
  <c r="B47" i="2"/>
  <c r="E47" i="2" s="1"/>
  <c r="B54" i="2" l="1"/>
  <c r="E54" i="2" s="1"/>
  <c r="B53" i="2"/>
  <c r="E53" i="2" s="1"/>
  <c r="B52" i="2"/>
  <c r="E52" i="2" s="1"/>
  <c r="B51" i="2"/>
  <c r="E51" i="2" s="1"/>
  <c r="B50" i="2"/>
  <c r="E50" i="2" s="1"/>
  <c r="B49" i="2"/>
  <c r="E49" i="2" s="1"/>
  <c r="B48" i="2"/>
  <c r="E48" i="2" s="1"/>
  <c r="H3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Frederick</author>
    <author>tc={F65BA025-DA54-4D8E-9221-2922345030A9}</author>
    <author>Mog, Justin</author>
    <author>Mog,Justin M</author>
    <author>Justin Mog</author>
  </authors>
  <commentList>
    <comment ref="C7" authorId="0" shapeId="0" xr:uid="{A10F8960-CFA7-417F-B0E9-DF1130DAAE78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</t>
        </r>
      </text>
    </comment>
    <comment ref="D7" authorId="0" shapeId="0" xr:uid="{DDC8C6A0-1F66-4290-96BD-7716C4D27EEE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</t>
        </r>
      </text>
    </comment>
    <comment ref="G7" authorId="0" shapeId="0" xr:uid="{597C8603-CF30-4F73-8F98-A437164488B9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</t>
        </r>
      </text>
    </comment>
    <comment ref="H8" authorId="0" shapeId="0" xr:uid="{57E20EFC-EC46-4244-AE8B-37EE9168455A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Reach out to goodwill directly to get the number, Joe Sunderhaus
Assistant Director of Transportation and Logistics
Goodwill Industries of Kentucky, Inc.
4000 McCollum Court
Louisville, KY 40218
Cell: 502.631.2872
Joe.Sunderhaus@goodwillky.org</t>
        </r>
      </text>
    </comment>
    <comment ref="K12" authorId="1" shapeId="0" xr:uid="{F65BA025-DA54-4D8E-9221-2922345030A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2022:
36320 pounds of waste oil recycled (4843 gallons)
2023:
41680 pounds of waste oil recycled (5557 gallons)
</t>
      </text>
    </comment>
    <comment ref="C13" authorId="2" shapeId="0" xr:uid="{08AA5FA1-0E09-4AF6-931B-85641A853BE3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Cardboard recycled from Threlkeld Hall demolition and Belknap Village South construction:
Cardboard Recycled - source separated: 48.77 TONS</t>
        </r>
      </text>
    </comment>
    <comment ref="D13" authorId="2" shapeId="0" xr:uid="{E4ED7886-0AFF-4F3A-94D4-345286F13DCB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Scrap Metal recycled from Threlkeld Hall demolition and Belknap Village South construction:
Demo Metal Recycled - source separated: 13.50 TONS
Metal Recycled - source separated: 360.01 TONS</t>
        </r>
      </text>
    </comment>
    <comment ref="K20" authorId="0" shapeId="0" xr:uid="{6C3041A4-BD7A-4BF7-857B-614D661D73A3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
</t>
        </r>
      </text>
    </comment>
    <comment ref="K22" authorId="0" shapeId="0" xr:uid="{4D11E64E-E828-4175-BB20-6C7ACCE1E38B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Anaylsis- 2018-2021</t>
        </r>
      </text>
    </comment>
    <comment ref="B23" authorId="0" shapeId="0" xr:uid="{3BB5D5D6-8C91-4B30-A730-4ACF578EAE2C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</t>
        </r>
      </text>
    </comment>
    <comment ref="C23" authorId="0" shapeId="0" xr:uid="{A94ACCD3-67E6-46E9-B55F-BCE48E1B9320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2021 30920 total, created an outlier, removed it and figured out this total</t>
        </r>
      </text>
    </comment>
    <comment ref="K23" authorId="0" shapeId="0" xr:uid="{1F52C09D-FAA8-405D-9B9D-66971DAA79D3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anayslsis 2018-2021</t>
        </r>
      </text>
    </comment>
    <comment ref="B25" authorId="0" shapeId="0" xr:uid="{520FE655-DEDE-4AA8-9A15-506680298C4B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Not enough data to do trend anaylsis</t>
        </r>
      </text>
    </comment>
    <comment ref="E25" authorId="0" shapeId="0" xr:uid="{67510903-912D-48F4-AF1B-DBA510912703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
</t>
        </r>
      </text>
    </comment>
    <comment ref="G26" authorId="0" shapeId="0" xr:uid="{E20476E9-3495-4372-8101-8223795A2AD0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trend anaylsis 2018-2021</t>
        </r>
      </text>
    </comment>
    <comment ref="D27" authorId="0" shapeId="0" xr:uid="{64942688-6922-4BC3-A051-16210B3AC7C7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Partner Composting Sites (Oxmoor Food Literacy Project and Blackcare Nature Conservancy)</t>
        </r>
      </text>
    </comment>
    <comment ref="K28" authorId="3" shapeId="0" xr:uid="{45D5398D-C782-4A6C-8A36-16B3D9A6B865}">
      <text>
        <r>
          <rPr>
            <b/>
            <sz val="9"/>
            <color indexed="81"/>
            <rFont val="Tahoma"/>
            <family val="2"/>
          </rPr>
          <t>Mog,Justin M:</t>
        </r>
        <r>
          <rPr>
            <sz val="9"/>
            <color indexed="81"/>
            <rFont val="Tahoma"/>
            <family val="2"/>
          </rPr>
          <t xml:space="preserve">
Lab animal bedding waste is now used as landfill cover by WM.</t>
        </r>
      </text>
    </comment>
    <comment ref="J30" authorId="2" shapeId="0" xr:uid="{14783753-C901-4513-B4E8-77165A667455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Concrete &amp; Masonry reused from Threlkeld Hall demolition and Belknap Village South construction:
Concrete Reused: 789.16 TONS
Demo Concrete + Masonry Reused: 5,436 TONS</t>
        </r>
      </text>
    </comment>
    <comment ref="K30" authorId="2" shapeId="0" xr:uid="{E5D4B517-160C-45D2-AE7B-1EE689688494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Comingled Landfill Waste from Threlkeld Hall demolition and Belknap Village South construction.</t>
        </r>
      </text>
    </comment>
    <comment ref="E34" authorId="4" shapeId="0" xr:uid="{5AA707E7-F408-4C51-B7E9-1237534C3A94}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Assuming avg weight of tires we collect on campus being about 15 lbs. They are typically smaller tires than passenger car tires which weigh on average 20 lbs used.</t>
        </r>
      </text>
    </comment>
  </commentList>
</comments>
</file>

<file path=xl/sharedStrings.xml><?xml version="1.0" encoding="utf-8"?>
<sst xmlns="http://schemas.openxmlformats.org/spreadsheetml/2006/main" count="91" uniqueCount="57">
  <si>
    <t>Increase</t>
  </si>
  <si>
    <t>Decrease</t>
  </si>
  <si>
    <t>New</t>
  </si>
  <si>
    <t>Source</t>
  </si>
  <si>
    <t>Aluminum</t>
  </si>
  <si>
    <t>Cardboard</t>
  </si>
  <si>
    <t>Scrap Metal</t>
  </si>
  <si>
    <t>Printer Cartridges (quantity)</t>
  </si>
  <si>
    <t>Coal Ash</t>
  </si>
  <si>
    <t>Glass</t>
  </si>
  <si>
    <t>Re-used Items</t>
  </si>
  <si>
    <t>Lamps</t>
  </si>
  <si>
    <t>Wood</t>
  </si>
  <si>
    <t>Cooking Oil</t>
  </si>
  <si>
    <t>UofL PPD</t>
  </si>
  <si>
    <t>DEHS</t>
  </si>
  <si>
    <t>Rumpke</t>
  </si>
  <si>
    <t>WestRock</t>
  </si>
  <si>
    <t>Campus Housing</t>
  </si>
  <si>
    <t>Purchasing</t>
  </si>
  <si>
    <t>Barnes</t>
  </si>
  <si>
    <t>Waste Management</t>
  </si>
  <si>
    <t>Aramark</t>
  </si>
  <si>
    <t>UPDC</t>
  </si>
  <si>
    <t>Free Store</t>
  </si>
  <si>
    <t>Athletics</t>
  </si>
  <si>
    <t>TOTAL:</t>
  </si>
  <si>
    <t>Paper</t>
  </si>
  <si>
    <t>Plastic</t>
  </si>
  <si>
    <t>Compost</t>
  </si>
  <si>
    <t>Tires (quantity)</t>
  </si>
  <si>
    <t>Waste Petroleum Products</t>
  </si>
  <si>
    <t>E-Scrap</t>
  </si>
  <si>
    <t>Batteries</t>
  </si>
  <si>
    <t>Ballasts</t>
  </si>
  <si>
    <t>Concrete</t>
  </si>
  <si>
    <t>Landfilled Garbage</t>
  </si>
  <si>
    <t>Republic</t>
  </si>
  <si>
    <t xml:space="preserve">Republic Construction </t>
  </si>
  <si>
    <t>ELSB</t>
  </si>
  <si>
    <t>Calendar Year</t>
  </si>
  <si>
    <t>Total Waste Generated (lbs.)</t>
  </si>
  <si>
    <t>Total Lanfilled (lbs.)</t>
  </si>
  <si>
    <t>Total Recycled (lbs.)</t>
  </si>
  <si>
    <t>Diverted from Landfill</t>
  </si>
  <si>
    <t>Diversion Rate w/o Coal Ash</t>
  </si>
  <si>
    <t>Diversion Rate w/o Construction</t>
  </si>
  <si>
    <t xml:space="preserve"> </t>
  </si>
  <si>
    <t>2008</t>
  </si>
  <si>
    <t>2007</t>
  </si>
  <si>
    <t>2006</t>
  </si>
  <si>
    <t>TOTALS:</t>
  </si>
  <si>
    <t xml:space="preserve">Tires </t>
  </si>
  <si>
    <t xml:space="preserve">Printer Cartridges </t>
  </si>
  <si>
    <t>Food Recovery</t>
  </si>
  <si>
    <t>Food Recovery Network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</si>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</sst>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rgb="FF00B050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2" fillId="8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UofL Landfill Diversion Rate</a:t>
            </a:r>
          </a:p>
        </c:rich>
      </c:tx>
      <c:layout>
        <c:manualLayout>
          <c:xMode val="edge"/>
          <c:yMode val="edge"/>
          <c:x val="0.16748177748767956"/>
          <c:y val="0.167822743523305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'UofL Recycling Report'!$A$36</c:f>
              <c:strCache>
                <c:ptCount val="1"/>
                <c:pt idx="0">
                  <c:v>Calendar Year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7"/>
              <c:layout>
                <c:manualLayout>
                  <c:x val="2.1382255934912412E-7"/>
                  <c:y val="-1.250977223349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9C-4139-9DFC-3592A6EB5EF8}"/>
                </c:ext>
              </c:extLst>
            </c:dLbl>
            <c:dLbl>
              <c:idx val="8"/>
              <c:layout>
                <c:manualLayout>
                  <c:x val="-8.90868596881948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BA-4E75-8CB3-5A2A26951776}"/>
                </c:ext>
              </c:extLst>
            </c:dLbl>
            <c:dLbl>
              <c:idx val="9"/>
              <c:layout>
                <c:manualLayout>
                  <c:x val="-8.90868596881959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7-43F8-AE58-A60DD9778DD0}"/>
                </c:ext>
              </c:extLst>
            </c:dLbl>
            <c:dLbl>
              <c:idx val="11"/>
              <c:layout>
                <c:manualLayout>
                  <c:x val="-8.9086859688195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97-4753-994A-18A0D41DB11D}"/>
                </c:ext>
              </c:extLst>
            </c:dLbl>
            <c:dLbl>
              <c:idx val="12"/>
              <c:layout>
                <c:manualLayout>
                  <c:x val="-5.9388901554343022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C-4139-9DFC-3592A6EB5EF8}"/>
                </c:ext>
              </c:extLst>
            </c:dLbl>
            <c:dLbl>
              <c:idx val="13"/>
              <c:layout>
                <c:manualLayout>
                  <c:x val="-5.6846865628558145E-3"/>
                  <c:y val="1.314675276191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A-4E75-8CB3-5A2A26951776}"/>
                </c:ext>
              </c:extLst>
            </c:dLbl>
            <c:dLbl>
              <c:idx val="14"/>
              <c:layout>
                <c:manualLayout>
                  <c:x val="2.1382255934912412E-7"/>
                  <c:y val="-8.031700616524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7-43F8-AE58-A60DD9778DD0}"/>
                </c:ext>
              </c:extLst>
            </c:dLbl>
            <c:dLbl>
              <c:idx val="16"/>
              <c:layout>
                <c:manualLayout>
                  <c:x val="-5.9388901554343568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7-43F8-AE58-A60DD9778DD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'UofL Recycling Report'!$A$37:$A$54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'UofL Recycling Report'!$E$37:$E$54</c:f>
              <c:numCache>
                <c:formatCode>0.0%</c:formatCode>
                <c:ptCount val="18"/>
                <c:pt idx="0">
                  <c:v>0.87039733768057137</c:v>
                </c:pt>
                <c:pt idx="1">
                  <c:v>0.87247860498388019</c:v>
                </c:pt>
                <c:pt idx="2">
                  <c:v>0.55202244920195298</c:v>
                </c:pt>
                <c:pt idx="3">
                  <c:v>0.43041862328581704</c:v>
                </c:pt>
                <c:pt idx="4">
                  <c:v>0.53284637435784532</c:v>
                </c:pt>
                <c:pt idx="5">
                  <c:v>0.77779548889212646</c:v>
                </c:pt>
                <c:pt idx="6">
                  <c:v>0.78758565426738469</c:v>
                </c:pt>
                <c:pt idx="7">
                  <c:v>0.42650939683506611</c:v>
                </c:pt>
                <c:pt idx="8">
                  <c:v>0.36579524144164172</c:v>
                </c:pt>
                <c:pt idx="9">
                  <c:v>0.47422683254263825</c:v>
                </c:pt>
                <c:pt idx="10">
                  <c:v>0.55717431705043385</c:v>
                </c:pt>
                <c:pt idx="11">
                  <c:v>0.39883981251338307</c:v>
                </c:pt>
                <c:pt idx="12">
                  <c:v>0.43161533744408287</c:v>
                </c:pt>
                <c:pt idx="13">
                  <c:v>0.44769336355104294</c:v>
                </c:pt>
                <c:pt idx="14">
                  <c:v>0.44314012043108142</c:v>
                </c:pt>
                <c:pt idx="15">
                  <c:v>0.31536449214163592</c:v>
                </c:pt>
                <c:pt idx="16">
                  <c:v>0.29273809849323112</c:v>
                </c:pt>
                <c:pt idx="17">
                  <c:v>0.31433260888321013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41-4D6F-93A2-38162DCB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gapDepth val="0"/>
        <c:shape val="box"/>
        <c:axId val="308344112"/>
        <c:axId val="308349152"/>
        <c:axId val="0"/>
      </c:bar3DChart>
      <c:catAx>
        <c:axId val="308344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9152"/>
        <c:crosses val="autoZero"/>
        <c:auto val="1"/>
        <c:lblAlgn val="ctr"/>
        <c:lblOffset val="100"/>
        <c:noMultiLvlLbl val="0"/>
      </c:catAx>
      <c:valAx>
        <c:axId val="308349152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UofL Waste</a:t>
                </a:r>
                <a:r>
                  <a:rPr lang="en-US" baseline="0"/>
                  <a:t> Diverted from the Landfill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11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Solid Waste Generated at UofL</a:t>
            </a:r>
          </a:p>
        </c:rich>
      </c:tx>
      <c:layout>
        <c:manualLayout>
          <c:xMode val="edge"/>
          <c:yMode val="edge"/>
          <c:x val="0.18508318990246703"/>
          <c:y val="1.29575626559371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'UofL Recycling Report'!$A$36</c:f>
              <c:strCache>
                <c:ptCount val="1"/>
                <c:pt idx="0">
                  <c:v>Calendar Year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'UofL Recycling Report'!$A$37:$A$54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'UofL Recycling Report'!$B$37:$B$54</c:f>
              <c:numCache>
                <c:formatCode>#,##0</c:formatCode>
                <c:ptCount val="18"/>
                <c:pt idx="0">
                  <c:v>18532113.716000002</c:v>
                </c:pt>
                <c:pt idx="1">
                  <c:v>30744017.5</c:v>
                </c:pt>
                <c:pt idx="2">
                  <c:v>6956862</c:v>
                </c:pt>
                <c:pt idx="3">
                  <c:v>8541964.675999999</c:v>
                </c:pt>
                <c:pt idx="4">
                  <c:v>12217590.459999999</c:v>
                </c:pt>
                <c:pt idx="5">
                  <c:v>29868250.5</c:v>
                </c:pt>
                <c:pt idx="6">
                  <c:v>25941496.469999999</c:v>
                </c:pt>
                <c:pt idx="7">
                  <c:v>9632871</c:v>
                </c:pt>
                <c:pt idx="8">
                  <c:v>8286081</c:v>
                </c:pt>
                <c:pt idx="9">
                  <c:v>9431786</c:v>
                </c:pt>
                <c:pt idx="10">
                  <c:v>8680436</c:v>
                </c:pt>
                <c:pt idx="11">
                  <c:v>8023186</c:v>
                </c:pt>
                <c:pt idx="12">
                  <c:v>9127127</c:v>
                </c:pt>
                <c:pt idx="13">
                  <c:v>9594815</c:v>
                </c:pt>
                <c:pt idx="14">
                  <c:v>8011387</c:v>
                </c:pt>
                <c:pt idx="15">
                  <c:v>6796580</c:v>
                </c:pt>
                <c:pt idx="16">
                  <c:v>6180709</c:v>
                </c:pt>
                <c:pt idx="17">
                  <c:v>5841672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6-4484-8372-8A011DF5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gapDepth val="0"/>
        <c:shape val="cylinder"/>
        <c:axId val="308348592"/>
        <c:axId val="308344672"/>
        <c:axId val="0"/>
      </c:bar3DChart>
      <c:catAx>
        <c:axId val="308348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Calendar Year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672"/>
        <c:crosses val="autoZero"/>
        <c:auto val="1"/>
        <c:lblAlgn val="ctr"/>
        <c:lblOffset val="100"/>
        <c:noMultiLvlLbl val="0"/>
      </c:catAx>
      <c:valAx>
        <c:axId val="3083446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aseline="0"/>
                  <a:t>Pounds per Year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8592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UofL</a:t>
            </a:r>
            <a:r>
              <a:rPr lang="en-US" sz="2000" baseline="0"/>
              <a:t> Waste Stream 2022</a:t>
            </a:r>
          </a:p>
        </c:rich>
      </c:tx>
      <c:layout>
        <c:manualLayout>
          <c:xMode val="edge"/>
          <c:yMode val="edge"/>
          <c:x val="1.1952671640666225E-2"/>
          <c:y val="2.5599233607408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11472836752291"/>
          <c:y val="2.399436722261962E-2"/>
          <c:w val="0.48906366921182093"/>
          <c:h val="0.704716746710802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8-4C51-AA47-C63C950C8C2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8-4C51-AA47-C63C950C8C2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8-4C51-AA47-C63C950C8C2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F3-422C-8D71-ABCACC0DD1C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8F3-422C-8D71-ABCACC0DD1C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F3-422C-8D71-ABCACC0DD1C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8F3-422C-8D71-ABCACC0DD1C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F3-422C-8D71-ABCACC0DD1C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F3-422C-8D71-ABCACC0DD1C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8F3-422C-8D71-ABCACC0DD1C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F3-422C-8D71-ABCACC0DD1C0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8F3-422C-8D71-ABCACC0DD1C0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F3-422C-8D71-ABCACC0DD1C0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8F3-422C-8D71-ABCACC0DD1C0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878-4C51-AA47-C63C950C8C22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878-4C51-AA47-C63C950C8C2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878-4C51-AA47-C63C950C8C22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878-4C51-AA47-C63C950C8C22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6E-42E4-9BF8-D8B9D2274D71}"/>
              </c:ext>
            </c:extLst>
          </c:dPt>
          <c:dLbls>
            <c:dLbl>
              <c:idx val="0"/>
              <c:layout>
                <c:manualLayout>
                  <c:x val="0.1657999849272741"/>
                  <c:y val="-0.15797263221516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8-4C51-AA47-C63C950C8C22}"/>
                </c:ext>
              </c:extLst>
            </c:dLbl>
            <c:dLbl>
              <c:idx val="1"/>
              <c:layout>
                <c:manualLayout>
                  <c:x val="0.18087271082975345"/>
                  <c:y val="-0.124306333546356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8-4C51-AA47-C63C950C8C22}"/>
                </c:ext>
              </c:extLst>
            </c:dLbl>
            <c:dLbl>
              <c:idx val="2"/>
              <c:layout>
                <c:manualLayout>
                  <c:x val="0.19107113080455718"/>
                  <c:y val="-9.322975015976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C51-AA47-C63C950C8C22}"/>
                </c:ext>
              </c:extLst>
            </c:dLbl>
            <c:dLbl>
              <c:idx val="3"/>
              <c:layout>
                <c:manualLayout>
                  <c:x val="0.23336828544182373"/>
                  <c:y val="-5.3348338728233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F3-422C-8D71-ABCACC0DD1C0}"/>
                </c:ext>
              </c:extLst>
            </c:dLbl>
            <c:dLbl>
              <c:idx val="4"/>
              <c:layout>
                <c:manualLayout>
                  <c:x val="0.2967140864118189"/>
                  <c:y val="1.678971552691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F3-422C-8D71-ABCACC0DD1C0}"/>
                </c:ext>
              </c:extLst>
            </c:dLbl>
            <c:dLbl>
              <c:idx val="5"/>
              <c:layout>
                <c:manualLayout>
                  <c:x val="0.24672972288140674"/>
                  <c:y val="8.886883275618708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F3-422C-8D71-ABCACC0DD1C0}"/>
                </c:ext>
              </c:extLst>
            </c:dLbl>
            <c:dLbl>
              <c:idx val="6"/>
              <c:layout>
                <c:manualLayout>
                  <c:x val="0.29138344480622941"/>
                  <c:y val="0.1602587186741310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F3-422C-8D71-ABCACC0DD1C0}"/>
                </c:ext>
              </c:extLst>
            </c:dLbl>
            <c:dLbl>
              <c:idx val="7"/>
              <c:layout>
                <c:manualLayout>
                  <c:x val="0.19579186108406119"/>
                  <c:y val="0.19013016683883846"/>
                </c:manualLayout>
              </c:layout>
              <c:numFmt formatCode="0.0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3-422C-8D71-ABCACC0DD1C0}"/>
                </c:ext>
              </c:extLst>
            </c:dLbl>
            <c:dLbl>
              <c:idx val="8"/>
              <c:layout>
                <c:manualLayout>
                  <c:x val="0.27021564086085431"/>
                  <c:y val="0.28019455083121703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3-422C-8D71-ABCACC0DD1C0}"/>
                </c:ext>
              </c:extLst>
            </c:dLbl>
            <c:dLbl>
              <c:idx val="9"/>
              <c:layout>
                <c:manualLayout>
                  <c:x val="0.11369262201935362"/>
                  <c:y val="0.277611972559621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F3-422C-8D71-ABCACC0DD1C0}"/>
                </c:ext>
              </c:extLst>
            </c:dLbl>
            <c:dLbl>
              <c:idx val="10"/>
              <c:layout>
                <c:manualLayout>
                  <c:x val="-5.665920744759368E-4"/>
                  <c:y val="0.27942518108635089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F3-422C-8D71-ABCACC0DD1C0}"/>
                </c:ext>
              </c:extLst>
            </c:dLbl>
            <c:dLbl>
              <c:idx val="11"/>
              <c:layout>
                <c:manualLayout>
                  <c:x val="-0.11019278253795034"/>
                  <c:y val="0.26225251396101235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3-422C-8D71-ABCACC0DD1C0}"/>
                </c:ext>
              </c:extLst>
            </c:dLbl>
            <c:dLbl>
              <c:idx val="12"/>
              <c:layout>
                <c:manualLayout>
                  <c:x val="-0.18725417066479622"/>
                  <c:y val="0.225732634531630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3-422C-8D71-ABCACC0DD1C0}"/>
                </c:ext>
              </c:extLst>
            </c:dLbl>
            <c:dLbl>
              <c:idx val="13"/>
              <c:layout>
                <c:manualLayout>
                  <c:x val="-0.25411310359888034"/>
                  <c:y val="0.146860510593974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3-422C-8D71-ABCACC0DD1C0}"/>
                </c:ext>
              </c:extLst>
            </c:dLbl>
            <c:dLbl>
              <c:idx val="14"/>
              <c:layout>
                <c:manualLayout>
                  <c:x val="-1.4726409255365747E-2"/>
                  <c:y val="1.81908126689687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878-4C51-AA47-C63C950C8C22}"/>
                </c:ext>
              </c:extLst>
            </c:dLbl>
            <c:dLbl>
              <c:idx val="15"/>
              <c:layout>
                <c:manualLayout>
                  <c:x val="7.6263483117063338E-2"/>
                  <c:y val="-0.127941518927148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878-4C51-AA47-C63C950C8C22}"/>
                </c:ext>
              </c:extLst>
            </c:dLbl>
            <c:dLbl>
              <c:idx val="16"/>
              <c:layout>
                <c:manualLayout>
                  <c:x val="0.14861256744896476"/>
                  <c:y val="-0.12965399364683708"/>
                </c:manualLayout>
              </c:layout>
              <c:numFmt formatCode="0.0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878-4C51-AA47-C63C950C8C2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878-4C51-AA47-C63C950C8C22}"/>
                </c:ext>
              </c:extLst>
            </c:dLbl>
            <c:dLbl>
              <c:idx val="18"/>
              <c:layout>
                <c:manualLayout>
                  <c:x val="0.17635089305900972"/>
                  <c:y val="-0.13725490995743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06E-42E4-9BF8-D8B9D2274D71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'Waste Stream Proportions'!$A$2:$S$2</c:f>
              <c:strCache>
                <c:ptCount val="19"/>
                <c:pt idx="0">
                  <c:v>Compost</c:v>
                </c:pt>
                <c:pt idx="1">
                  <c:v>Paper</c:v>
                </c:pt>
                <c:pt idx="2">
                  <c:v>Cardboard</c:v>
                </c:pt>
                <c:pt idx="3">
                  <c:v>Plastic</c:v>
                </c:pt>
                <c:pt idx="4">
                  <c:v>Aluminum</c:v>
                </c:pt>
                <c:pt idx="5">
                  <c:v>Glass</c:v>
                </c:pt>
                <c:pt idx="6">
                  <c:v>Re-used Items</c:v>
                </c:pt>
                <c:pt idx="7">
                  <c:v>Tires </c:v>
                </c:pt>
                <c:pt idx="8">
                  <c:v>Waste Petroleum Products</c:v>
                </c:pt>
                <c:pt idx="9">
                  <c:v>Batteries</c:v>
                </c:pt>
                <c:pt idx="10">
                  <c:v>Printer Cartridges </c:v>
                </c:pt>
                <c:pt idx="11">
                  <c:v>Lamps</c:v>
                </c:pt>
                <c:pt idx="12">
                  <c:v>E-Scrap</c:v>
                </c:pt>
                <c:pt idx="13">
                  <c:v>Cooking Oil</c:v>
                </c:pt>
                <c:pt idx="14">
                  <c:v>Concrete</c:v>
                </c:pt>
                <c:pt idx="15">
                  <c:v>Scrap Metal</c:v>
                </c:pt>
                <c:pt idx="16">
                  <c:v>Wood</c:v>
                </c:pt>
                <c:pt idx="17">
                  <c:v>Coal Ash</c:v>
                </c:pt>
                <c:pt idx="18">
                  <c:v>Landfilled Garbage</c:v>
                </c:pt>
              </c:strCache>
            </c:strRef>
          </c:cat>
          <c:val>
            <c:numRef>
              <c:f>'Waste Stream Proportions'!$A$3:$S$3</c:f>
              <c:numCache>
                <c:formatCode>#,##0</c:formatCode>
                <c:ptCount val="19"/>
                <c:pt idx="0">
                  <c:v>562280</c:v>
                </c:pt>
                <c:pt idx="1">
                  <c:v>716271.5</c:v>
                </c:pt>
                <c:pt idx="2">
                  <c:v>570201.78</c:v>
                </c:pt>
                <c:pt idx="3">
                  <c:v>587174.30000000005</c:v>
                </c:pt>
                <c:pt idx="4">
                  <c:v>146250</c:v>
                </c:pt>
                <c:pt idx="5">
                  <c:v>58711</c:v>
                </c:pt>
                <c:pt idx="6">
                  <c:v>10693.5</c:v>
                </c:pt>
                <c:pt idx="7">
                  <c:v>210</c:v>
                </c:pt>
                <c:pt idx="8">
                  <c:v>0</c:v>
                </c:pt>
                <c:pt idx="9">
                  <c:v>9513</c:v>
                </c:pt>
                <c:pt idx="10">
                  <c:v>4837.5</c:v>
                </c:pt>
                <c:pt idx="11">
                  <c:v>22318</c:v>
                </c:pt>
                <c:pt idx="12">
                  <c:v>74183</c:v>
                </c:pt>
                <c:pt idx="13">
                  <c:v>36320</c:v>
                </c:pt>
                <c:pt idx="14">
                  <c:v>12450320</c:v>
                </c:pt>
                <c:pt idx="15">
                  <c:v>877295.61</c:v>
                </c:pt>
                <c:pt idx="16">
                  <c:v>333.25</c:v>
                </c:pt>
                <c:pt idx="17">
                  <c:v>3390</c:v>
                </c:pt>
                <c:pt idx="18">
                  <c:v>2401811.2760000001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3-422C-8D71-ABCACC0DD1C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5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314689</xdr:rowOff>
    </xdr:from>
    <xdr:to>
      <xdr:col>19</xdr:col>
      <xdr:colOff>371842</xdr:colOff>
      <xdr:row>49</xdr:row>
      <xdr:rowOff>109589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361666</xdr:colOff>
      <xdr:row>18</xdr:row>
      <xdr:rowOff>263254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576677</xdr:colOff>
      <xdr:row>7</xdr:row>
      <xdr:rowOff>10886</xdr:rowOff>
    </xdr:from>
    <xdr:to>
      <xdr:col>15</xdr:col>
      <xdr:colOff>468092</xdr:colOff>
      <xdr:row>37</xdr:row>
      <xdr:rowOff>16329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bin Frederick" id="{A5541961-3FBB-4464-92E5-AC93C1D3C214}" userId="440155113c67828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2" dT="2024-02-21T17:26:14.91" personId="{A5541961-3FBB-4464-92E5-AC93C1D3C214}" id="{F65BA025-DA54-4D8E-9221-2922345030A9}">
    <text xml:space="preserve">2022:
36320 pounds of waste oil recycled (4843 gallons)
2023:
41680 pounds of waste oil recycled (5557 gallons)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Normal="100" workbookViewId="0"/>
  </sheetViews>
  <sheetFormatPr defaultRowHeight="14.4" x14ac:dyDescent="0.3"/>
  <cols>
    <col min="1" max="1" width="17.6640625" customWidth="1"/>
    <col min="2" max="2" width="9.44140625" customWidth="1"/>
    <col min="7" max="7" width="11.6640625" customWidth="1"/>
  </cols>
  <sheetData>
    <row r="1" spans="1:12" ht="17.399999999999999" x14ac:dyDescent="0.3">
      <c r="A1" s="37" t="s">
        <v>0</v>
      </c>
      <c r="B1" s="1" t="s">
        <v>1</v>
      </c>
      <c r="C1" s="38" t="s">
        <v>2</v>
      </c>
      <c r="D1" s="2"/>
      <c r="E1" s="3"/>
      <c r="F1" s="2"/>
      <c r="G1" s="2"/>
      <c r="H1" s="2"/>
      <c r="I1" s="2"/>
      <c r="J1" s="2"/>
      <c r="K1" s="2"/>
      <c r="L1" s="47"/>
    </row>
    <row r="2" spans="1:12" ht="17.399999999999999" x14ac:dyDescent="0.3">
      <c r="A2" s="4"/>
      <c r="B2" s="5"/>
      <c r="C2" s="4"/>
      <c r="D2" s="6"/>
      <c r="E2" s="7"/>
      <c r="F2" s="4"/>
      <c r="G2" s="4"/>
      <c r="H2" s="4"/>
      <c r="I2" s="4"/>
      <c r="J2" s="4"/>
      <c r="K2" s="4"/>
      <c r="L2" s="47"/>
    </row>
    <row r="3" spans="1:12" ht="30.6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54</v>
      </c>
      <c r="G3" s="8" t="s">
        <v>9</v>
      </c>
      <c r="H3" s="8" t="s">
        <v>10</v>
      </c>
      <c r="I3" s="8" t="s">
        <v>11</v>
      </c>
      <c r="J3" s="9" t="s">
        <v>12</v>
      </c>
      <c r="K3" s="9" t="s">
        <v>13</v>
      </c>
      <c r="L3" s="8"/>
    </row>
    <row r="4" spans="1:12" x14ac:dyDescent="0.3">
      <c r="A4" s="2" t="s">
        <v>14</v>
      </c>
      <c r="B4" s="10"/>
      <c r="C4" s="10"/>
      <c r="D4" s="48">
        <v>107032</v>
      </c>
      <c r="E4" s="10"/>
      <c r="F4" s="33"/>
      <c r="G4" s="10"/>
      <c r="H4" s="10"/>
      <c r="I4" s="10"/>
      <c r="J4" s="2"/>
      <c r="K4" s="9"/>
      <c r="L4" s="47"/>
    </row>
    <row r="5" spans="1:12" x14ac:dyDescent="0.3">
      <c r="A5" s="2" t="s">
        <v>15</v>
      </c>
      <c r="B5" s="10"/>
      <c r="C5" s="10"/>
      <c r="D5" s="10"/>
      <c r="E5" s="10"/>
      <c r="F5" s="10"/>
      <c r="G5" s="10"/>
      <c r="H5" s="10"/>
      <c r="I5" s="51">
        <v>22318</v>
      </c>
      <c r="J5" s="2"/>
      <c r="K5" s="2"/>
      <c r="L5" s="47"/>
    </row>
    <row r="6" spans="1:12" x14ac:dyDescent="0.3">
      <c r="A6" s="2" t="s">
        <v>16</v>
      </c>
      <c r="B6" s="10"/>
      <c r="C6" s="10"/>
      <c r="D6" s="10"/>
      <c r="E6" s="10"/>
      <c r="F6" s="10"/>
      <c r="G6" s="10"/>
      <c r="H6" s="10"/>
      <c r="I6" s="10"/>
      <c r="J6" s="2"/>
      <c r="K6" s="2"/>
      <c r="L6" s="47"/>
    </row>
    <row r="7" spans="1:12" x14ac:dyDescent="0.3">
      <c r="A7" s="2" t="s">
        <v>17</v>
      </c>
      <c r="B7" s="39">
        <v>146250</v>
      </c>
      <c r="C7" s="39">
        <v>472606.5</v>
      </c>
      <c r="D7" s="39">
        <v>22800.2</v>
      </c>
      <c r="E7" s="10"/>
      <c r="F7" s="10"/>
      <c r="G7" s="39">
        <v>58711</v>
      </c>
      <c r="H7" s="10"/>
      <c r="I7" s="10"/>
      <c r="J7" s="2"/>
      <c r="K7" s="2"/>
      <c r="L7" s="47"/>
    </row>
    <row r="8" spans="1:12" x14ac:dyDescent="0.3">
      <c r="A8" s="10" t="s">
        <v>18</v>
      </c>
      <c r="B8" s="10"/>
      <c r="C8" s="10"/>
      <c r="D8" s="10"/>
      <c r="E8" s="10"/>
      <c r="F8" s="10"/>
      <c r="G8" s="10"/>
      <c r="H8" s="39">
        <v>8452.5</v>
      </c>
      <c r="I8" s="10"/>
      <c r="J8" s="10"/>
      <c r="K8" s="2"/>
      <c r="L8" s="47"/>
    </row>
    <row r="9" spans="1:12" x14ac:dyDescent="0.3">
      <c r="A9" s="2" t="s">
        <v>19</v>
      </c>
      <c r="B9" s="10"/>
      <c r="C9" s="10"/>
      <c r="D9" s="10"/>
      <c r="E9" s="39">
        <v>1935</v>
      </c>
      <c r="F9" s="10"/>
      <c r="G9" s="10"/>
      <c r="H9" s="10"/>
      <c r="I9" s="10"/>
      <c r="J9" s="2"/>
      <c r="K9" s="2"/>
      <c r="L9" s="47"/>
    </row>
    <row r="10" spans="1:12" x14ac:dyDescent="0.3">
      <c r="A10" s="2" t="s">
        <v>20</v>
      </c>
      <c r="B10" s="10"/>
      <c r="C10" s="10"/>
      <c r="D10" s="10"/>
      <c r="E10" s="2"/>
      <c r="F10" s="10"/>
      <c r="G10" s="10"/>
      <c r="H10" s="10"/>
      <c r="I10" s="10"/>
      <c r="J10" s="2"/>
      <c r="K10" s="2"/>
      <c r="L10" s="47"/>
    </row>
    <row r="11" spans="1:12" ht="23.25" customHeight="1" x14ac:dyDescent="0.3">
      <c r="A11" s="2" t="s">
        <v>21</v>
      </c>
      <c r="B11" s="10"/>
      <c r="C11" s="10"/>
      <c r="D11" s="10"/>
      <c r="E11" s="10"/>
      <c r="F11" s="10"/>
      <c r="G11" s="10"/>
      <c r="H11" s="10"/>
      <c r="I11" s="10"/>
      <c r="J11" s="2"/>
      <c r="K11" s="2"/>
      <c r="L11" s="47"/>
    </row>
    <row r="12" spans="1:12" x14ac:dyDescent="0.3">
      <c r="A12" s="10" t="s">
        <v>22</v>
      </c>
      <c r="B12" s="10"/>
      <c r="C12" s="10"/>
      <c r="D12" s="10"/>
      <c r="E12" s="10"/>
      <c r="F12" s="10"/>
      <c r="G12" s="10"/>
      <c r="H12" s="10"/>
      <c r="I12" s="10"/>
      <c r="J12" s="2"/>
      <c r="K12" s="50">
        <v>36320</v>
      </c>
      <c r="L12" s="47"/>
    </row>
    <row r="13" spans="1:12" x14ac:dyDescent="0.3">
      <c r="A13" s="2" t="s">
        <v>23</v>
      </c>
      <c r="B13" s="10"/>
      <c r="C13" s="11">
        <v>97595.28</v>
      </c>
      <c r="D13" s="11">
        <v>747463.41</v>
      </c>
      <c r="E13" s="10"/>
      <c r="F13" s="10"/>
      <c r="G13" s="10"/>
      <c r="H13" s="10"/>
      <c r="I13" s="10"/>
      <c r="J13" s="51">
        <v>333.25</v>
      </c>
      <c r="K13" s="2"/>
      <c r="L13" s="47"/>
    </row>
    <row r="14" spans="1:12" x14ac:dyDescent="0.3">
      <c r="A14" s="11" t="s">
        <v>55</v>
      </c>
      <c r="B14" s="10"/>
      <c r="C14" s="10"/>
      <c r="D14" s="10"/>
      <c r="E14" s="10"/>
      <c r="F14" s="52">
        <v>3390</v>
      </c>
      <c r="G14" s="10"/>
      <c r="H14" s="10"/>
      <c r="I14" s="10"/>
      <c r="J14" s="10"/>
      <c r="K14" s="2"/>
      <c r="L14" s="47"/>
    </row>
    <row r="15" spans="1:12" x14ac:dyDescent="0.3">
      <c r="A15" s="10" t="s">
        <v>24</v>
      </c>
      <c r="B15" s="10"/>
      <c r="C15" s="10"/>
      <c r="D15" s="10"/>
      <c r="E15" s="10"/>
      <c r="F15" s="10"/>
      <c r="G15" s="10"/>
      <c r="H15" s="11">
        <v>2241</v>
      </c>
      <c r="I15" s="10"/>
      <c r="J15" s="10"/>
      <c r="K15" s="2"/>
      <c r="L15" s="47"/>
    </row>
    <row r="16" spans="1:12" x14ac:dyDescent="0.3">
      <c r="A16" s="2" t="s">
        <v>25</v>
      </c>
      <c r="B16" s="10"/>
      <c r="C16" s="10"/>
      <c r="D16" s="10"/>
      <c r="E16" s="10"/>
      <c r="F16" s="10"/>
      <c r="G16" s="10"/>
      <c r="H16" s="10"/>
      <c r="I16" s="10"/>
      <c r="J16" s="2"/>
      <c r="K16" s="2"/>
      <c r="L16" s="47"/>
    </row>
    <row r="17" spans="1:12" x14ac:dyDescent="0.3">
      <c r="A17" s="8" t="s">
        <v>26</v>
      </c>
      <c r="B17" s="41">
        <f>SUM(B4:B16)</f>
        <v>146250</v>
      </c>
      <c r="C17" s="12">
        <f>SUM(C4:C16)</f>
        <v>570201.78</v>
      </c>
      <c r="D17" s="35">
        <f>SUM(D4:D16)</f>
        <v>877295.61</v>
      </c>
      <c r="E17" s="41">
        <f>SUM(E4:E16)*2.5</f>
        <v>4837.5</v>
      </c>
      <c r="F17" s="53">
        <f t="shared" ref="F17:K17" si="0">SUM(F4:F16)</f>
        <v>3390</v>
      </c>
      <c r="G17" s="41">
        <f t="shared" si="0"/>
        <v>58711</v>
      </c>
      <c r="H17" s="40">
        <f t="shared" si="0"/>
        <v>10693.5</v>
      </c>
      <c r="I17" s="51">
        <f t="shared" si="0"/>
        <v>22318</v>
      </c>
      <c r="J17" s="51">
        <f t="shared" si="0"/>
        <v>333.25</v>
      </c>
      <c r="K17" s="51">
        <f t="shared" si="0"/>
        <v>36320</v>
      </c>
      <c r="L17" s="47"/>
    </row>
    <row r="18" spans="1:12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"/>
    </row>
    <row r="19" spans="1:12" ht="30.6" x14ac:dyDescent="0.3">
      <c r="A19" s="8" t="s">
        <v>3</v>
      </c>
      <c r="B19" s="8" t="s">
        <v>27</v>
      </c>
      <c r="C19" s="8" t="s">
        <v>28</v>
      </c>
      <c r="D19" s="8" t="s">
        <v>29</v>
      </c>
      <c r="E19" s="8" t="s">
        <v>30</v>
      </c>
      <c r="F19" s="8" t="s">
        <v>31</v>
      </c>
      <c r="G19" s="8" t="s">
        <v>32</v>
      </c>
      <c r="H19" s="8" t="s">
        <v>33</v>
      </c>
      <c r="I19" s="8" t="s">
        <v>34</v>
      </c>
      <c r="J19" s="9" t="s">
        <v>35</v>
      </c>
      <c r="K19" s="8" t="s">
        <v>36</v>
      </c>
    </row>
    <row r="20" spans="1:12" ht="14.25" customHeight="1" x14ac:dyDescent="0.3">
      <c r="A20" s="2" t="s">
        <v>37</v>
      </c>
      <c r="B20" s="2"/>
      <c r="C20" s="2"/>
      <c r="D20" s="2"/>
      <c r="E20" s="2"/>
      <c r="F20" s="2"/>
      <c r="G20" s="2"/>
      <c r="H20" s="2"/>
      <c r="I20" s="2"/>
      <c r="J20" s="2"/>
      <c r="K20" s="50">
        <v>100625.5</v>
      </c>
    </row>
    <row r="21" spans="1:12" x14ac:dyDescent="0.3">
      <c r="A21" s="2" t="s">
        <v>15</v>
      </c>
      <c r="B21" s="2"/>
      <c r="C21" s="2"/>
      <c r="D21" s="2"/>
      <c r="E21" s="2"/>
      <c r="F21" s="8"/>
      <c r="G21" s="2"/>
      <c r="H21" s="40">
        <v>9513</v>
      </c>
      <c r="I21" s="2"/>
      <c r="J21" s="2"/>
      <c r="K21" s="2"/>
    </row>
    <row r="22" spans="1:12" x14ac:dyDescent="0.3">
      <c r="A22" s="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50">
        <v>956910</v>
      </c>
    </row>
    <row r="23" spans="1:12" x14ac:dyDescent="0.3">
      <c r="A23" s="2" t="s">
        <v>17</v>
      </c>
      <c r="B23" s="13">
        <v>716271.5</v>
      </c>
      <c r="C23" s="39">
        <v>587174.30000000005</v>
      </c>
      <c r="D23" s="39">
        <v>352280</v>
      </c>
      <c r="E23" s="2"/>
      <c r="F23" s="2"/>
      <c r="G23" s="2"/>
      <c r="H23" s="2"/>
      <c r="I23" s="2"/>
      <c r="J23" s="2"/>
      <c r="K23" s="39">
        <v>478762</v>
      </c>
    </row>
    <row r="24" spans="1:12" ht="22.5" customHeight="1" x14ac:dyDescent="0.3">
      <c r="A24" s="10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10"/>
    </row>
    <row r="25" spans="1:12" x14ac:dyDescent="0.3">
      <c r="A25" s="10" t="s">
        <v>14</v>
      </c>
      <c r="B25" s="54"/>
      <c r="C25" s="2"/>
      <c r="D25" s="10"/>
      <c r="E25" s="50">
        <v>14</v>
      </c>
      <c r="F25" s="2"/>
      <c r="G25" s="2"/>
      <c r="H25" s="2"/>
      <c r="I25" s="2"/>
      <c r="J25" s="2"/>
      <c r="K25" s="10"/>
    </row>
    <row r="26" spans="1:12" x14ac:dyDescent="0.3">
      <c r="A26" s="2" t="s">
        <v>19</v>
      </c>
      <c r="B26" s="10"/>
      <c r="C26" s="2"/>
      <c r="D26" s="2"/>
      <c r="E26" s="2"/>
      <c r="F26" s="2"/>
      <c r="G26" s="49">
        <v>74183</v>
      </c>
      <c r="H26" s="2"/>
      <c r="I26" s="2"/>
      <c r="J26" s="2"/>
      <c r="K26" s="2"/>
    </row>
    <row r="27" spans="1:12" x14ac:dyDescent="0.3">
      <c r="A27" s="2" t="s">
        <v>20</v>
      </c>
      <c r="B27" s="2"/>
      <c r="C27" s="2"/>
      <c r="D27" s="40">
        <v>210000</v>
      </c>
      <c r="E27" s="2"/>
      <c r="F27" s="2"/>
      <c r="G27" s="2"/>
      <c r="H27" s="2"/>
      <c r="I27" s="2"/>
      <c r="J27" s="2"/>
      <c r="K27" s="2"/>
    </row>
    <row r="28" spans="1:12" ht="23.25" customHeight="1" x14ac:dyDescent="0.3">
      <c r="A28" s="2" t="s">
        <v>21</v>
      </c>
      <c r="B28" s="2"/>
      <c r="C28" s="2"/>
      <c r="D28" s="10"/>
      <c r="E28" s="2"/>
      <c r="F28" s="2"/>
      <c r="G28" s="2"/>
      <c r="H28" s="2"/>
      <c r="I28" s="2"/>
      <c r="J28" s="2"/>
      <c r="K28" s="39">
        <v>452013.77600000001</v>
      </c>
    </row>
    <row r="29" spans="1:12" x14ac:dyDescent="0.3">
      <c r="A29" s="10" t="s">
        <v>22</v>
      </c>
      <c r="C29" s="2"/>
      <c r="D29" s="2"/>
      <c r="E29" s="2"/>
      <c r="F29" s="14"/>
      <c r="G29" s="2"/>
      <c r="H29" s="2"/>
      <c r="I29" s="2"/>
      <c r="J29" s="2"/>
      <c r="K29" s="2"/>
    </row>
    <row r="30" spans="1:12" x14ac:dyDescent="0.3">
      <c r="A30" s="2" t="s">
        <v>23</v>
      </c>
      <c r="B30" s="2"/>
      <c r="C30" s="2"/>
      <c r="D30" s="2"/>
      <c r="E30" s="2"/>
      <c r="F30" s="2"/>
      <c r="G30" s="2"/>
      <c r="H30" s="2"/>
      <c r="I30" s="2"/>
      <c r="J30" s="50">
        <v>12450320</v>
      </c>
      <c r="K30" s="13">
        <v>413500</v>
      </c>
    </row>
    <row r="31" spans="1:12" x14ac:dyDescent="0.3">
      <c r="A31" s="10" t="s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2" x14ac:dyDescent="0.3">
      <c r="A32" s="10" t="s">
        <v>39</v>
      </c>
      <c r="B32" s="2"/>
      <c r="C32" s="2"/>
      <c r="D32" s="2"/>
      <c r="E32" s="2"/>
      <c r="F32" s="2"/>
      <c r="G32" s="10"/>
      <c r="H32" s="2"/>
      <c r="I32" s="2"/>
      <c r="J32" s="2"/>
      <c r="K32" s="2"/>
    </row>
    <row r="33" spans="1:12" x14ac:dyDescent="0.3">
      <c r="A33" s="2" t="s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2" x14ac:dyDescent="0.3">
      <c r="A34" s="8" t="s">
        <v>26</v>
      </c>
      <c r="B34" s="51">
        <f>SUM(B20:B33)</f>
        <v>716271.5</v>
      </c>
      <c r="C34" s="40">
        <f>SUM(C20:C33)</f>
        <v>587174.30000000005</v>
      </c>
      <c r="D34" s="40">
        <f>SUM(D20:D33)</f>
        <v>562280</v>
      </c>
      <c r="E34" s="55">
        <f>SUM(E20:E33)*15</f>
        <v>210</v>
      </c>
      <c r="F34" s="12">
        <f t="shared" ref="F34:K34" si="1">SUM(F20:F33)</f>
        <v>0</v>
      </c>
      <c r="G34" s="51">
        <f t="shared" si="1"/>
        <v>74183</v>
      </c>
      <c r="H34" s="35">
        <f t="shared" si="1"/>
        <v>9513</v>
      </c>
      <c r="I34" s="8">
        <f t="shared" si="1"/>
        <v>0</v>
      </c>
      <c r="J34" s="35">
        <f t="shared" si="1"/>
        <v>12450320</v>
      </c>
      <c r="K34" s="51">
        <f t="shared" si="1"/>
        <v>2401811.2760000001</v>
      </c>
    </row>
    <row r="36" spans="1:12" ht="48" x14ac:dyDescent="0.3">
      <c r="A36" s="15" t="s">
        <v>40</v>
      </c>
      <c r="B36" s="15" t="s">
        <v>41</v>
      </c>
      <c r="C36" s="15" t="s">
        <v>42</v>
      </c>
      <c r="D36" s="15" t="s">
        <v>43</v>
      </c>
      <c r="E36" s="15" t="s">
        <v>44</v>
      </c>
      <c r="F36" s="15" t="s">
        <v>45</v>
      </c>
      <c r="G36" s="31" t="s">
        <v>46</v>
      </c>
    </row>
    <row r="37" spans="1:12" x14ac:dyDescent="0.3">
      <c r="A37" s="25">
        <v>2022</v>
      </c>
      <c r="B37" s="13">
        <f>SUM(C37+D37)</f>
        <v>18532113.716000002</v>
      </c>
      <c r="C37" s="13">
        <f>SUM(K34)</f>
        <v>2401811.2760000001</v>
      </c>
      <c r="D37" s="13">
        <f>SUM(B17:K17,B34:J34)</f>
        <v>16130302.440000001</v>
      </c>
      <c r="E37" s="20">
        <f>SUM(D37/B37)</f>
        <v>0.87039733768057137</v>
      </c>
      <c r="F37" s="30" t="s">
        <v>56</v>
      </c>
      <c r="G37" s="43">
        <f>(D37-(J34+C13+D13+J13))/(B37-(J34+C13+D13+J13+K30))</f>
        <v>0.58773548200911996</v>
      </c>
    </row>
    <row r="38" spans="1:12" ht="12" customHeight="1" x14ac:dyDescent="0.3">
      <c r="A38" s="25">
        <v>2021</v>
      </c>
      <c r="B38" s="39">
        <v>30744017.5</v>
      </c>
      <c r="C38" s="39">
        <v>3920520</v>
      </c>
      <c r="D38" s="39">
        <v>26823497.5</v>
      </c>
      <c r="E38" s="43">
        <v>0.87247860498388019</v>
      </c>
      <c r="F38" s="43">
        <v>0.87247860498388019</v>
      </c>
      <c r="G38" s="20">
        <v>0.4291020868072381</v>
      </c>
    </row>
    <row r="39" spans="1:12" ht="12" customHeight="1" x14ac:dyDescent="0.3">
      <c r="A39" s="25">
        <v>2020</v>
      </c>
      <c r="B39" s="13">
        <v>6956862</v>
      </c>
      <c r="C39" s="13">
        <v>3116518</v>
      </c>
      <c r="D39" s="13">
        <v>3840344</v>
      </c>
      <c r="E39" s="43">
        <v>0.55202244920195298</v>
      </c>
      <c r="F39" s="43">
        <v>0.60320170891841796</v>
      </c>
      <c r="G39" s="43">
        <v>0.55202244920195298</v>
      </c>
    </row>
    <row r="40" spans="1:12" ht="12" customHeight="1" x14ac:dyDescent="0.3">
      <c r="A40" s="25">
        <v>2019</v>
      </c>
      <c r="B40" s="13">
        <v>8541964.675999999</v>
      </c>
      <c r="C40" s="13">
        <v>4865344</v>
      </c>
      <c r="D40" s="13">
        <v>3676620.676</v>
      </c>
      <c r="E40" s="20">
        <v>0.43041862328581704</v>
      </c>
      <c r="F40" s="20">
        <v>0.46236898256984077</v>
      </c>
      <c r="G40" s="20">
        <v>0.43041862328581704</v>
      </c>
    </row>
    <row r="41" spans="1:12" s="14" customFormat="1" ht="11.4" x14ac:dyDescent="0.3">
      <c r="A41" s="25">
        <v>2018</v>
      </c>
      <c r="B41" s="13">
        <v>12217590.459999999</v>
      </c>
      <c r="C41" s="13">
        <v>5707491.6799999997</v>
      </c>
      <c r="D41" s="13">
        <v>6510098.7799999993</v>
      </c>
      <c r="E41" s="20">
        <v>0.53284637435784532</v>
      </c>
      <c r="F41" s="20">
        <v>0.57889205771312224</v>
      </c>
      <c r="G41" s="44">
        <v>0.43726637828961218</v>
      </c>
      <c r="H41" s="16"/>
      <c r="I41" s="16"/>
      <c r="J41" s="16"/>
      <c r="L41" s="16"/>
    </row>
    <row r="42" spans="1:12" s="14" customFormat="1" ht="11.4" x14ac:dyDescent="0.3">
      <c r="A42" s="25">
        <v>2017</v>
      </c>
      <c r="B42" s="39">
        <v>29868250.5</v>
      </c>
      <c r="C42" s="39">
        <v>6636860</v>
      </c>
      <c r="D42" s="39">
        <v>23231390.5</v>
      </c>
      <c r="E42" s="20">
        <v>0.77779548889212646</v>
      </c>
      <c r="F42" s="20">
        <v>0.81120428848923043</v>
      </c>
      <c r="G42" s="44">
        <v>0.42880750891042985</v>
      </c>
      <c r="H42" s="16"/>
    </row>
    <row r="43" spans="1:12" s="14" customFormat="1" ht="11.4" x14ac:dyDescent="0.3">
      <c r="A43" s="25">
        <v>2016</v>
      </c>
      <c r="B43" s="39">
        <v>25941496.469999999</v>
      </c>
      <c r="C43" s="13">
        <v>5510346</v>
      </c>
      <c r="D43" s="39">
        <v>20431150.469999999</v>
      </c>
      <c r="E43" s="43">
        <v>0.78758565426738469</v>
      </c>
      <c r="F43" s="43">
        <v>0.81968880718547232</v>
      </c>
      <c r="G43" s="45">
        <v>0.39262241092252842</v>
      </c>
      <c r="H43" s="16"/>
    </row>
    <row r="44" spans="1:12" s="14" customFormat="1" ht="11.4" x14ac:dyDescent="0.3">
      <c r="A44" s="25">
        <v>2015</v>
      </c>
      <c r="B44" s="39">
        <f>SUM(C44+D44)</f>
        <v>9632871</v>
      </c>
      <c r="C44" s="39">
        <v>5524361</v>
      </c>
      <c r="D44" s="39">
        <v>4108510</v>
      </c>
      <c r="E44" s="43">
        <f>SUM(D44/B44)</f>
        <v>0.42650939683506611</v>
      </c>
      <c r="F44" s="43">
        <v>0.54200000000000004</v>
      </c>
      <c r="G44" s="21"/>
      <c r="H44" s="16"/>
    </row>
    <row r="45" spans="1:12" s="14" customFormat="1" ht="11.4" x14ac:dyDescent="0.3">
      <c r="A45" s="25">
        <v>2014</v>
      </c>
      <c r="B45" s="13">
        <f t="shared" ref="B45:B54" si="2">SUM(C45+D45)</f>
        <v>8286081</v>
      </c>
      <c r="C45" s="39">
        <v>5255072</v>
      </c>
      <c r="D45" s="13">
        <v>3031009</v>
      </c>
      <c r="E45" s="20">
        <f>SUM(D45/B45)</f>
        <v>0.36579524144164172</v>
      </c>
      <c r="F45" s="20">
        <v>0.45200000000000001</v>
      </c>
      <c r="G45" s="21"/>
      <c r="H45" s="16"/>
    </row>
    <row r="46" spans="1:12" s="14" customFormat="1" ht="11.4" x14ac:dyDescent="0.3">
      <c r="A46" s="25">
        <v>2013</v>
      </c>
      <c r="B46" s="39">
        <f t="shared" si="2"/>
        <v>9431786</v>
      </c>
      <c r="C46" s="39">
        <v>4958980</v>
      </c>
      <c r="D46" s="13">
        <v>4472806</v>
      </c>
      <c r="E46" s="43">
        <f>SUM(D46/B46)</f>
        <v>0.47422683254263825</v>
      </c>
      <c r="F46" s="43">
        <v>0.57389386878212978</v>
      </c>
      <c r="G46" s="21"/>
      <c r="H46" s="16"/>
    </row>
    <row r="47" spans="1:12" s="14" customFormat="1" ht="11.4" x14ac:dyDescent="0.3">
      <c r="A47" s="25">
        <v>2012</v>
      </c>
      <c r="B47" s="39">
        <f t="shared" si="2"/>
        <v>8680436</v>
      </c>
      <c r="C47" s="13">
        <v>3843920</v>
      </c>
      <c r="D47" s="39">
        <v>4836516</v>
      </c>
      <c r="E47" s="43">
        <f>SUM(D47/B47)</f>
        <v>0.55717431705043385</v>
      </c>
      <c r="F47" s="43">
        <v>0.55717431705043385</v>
      </c>
      <c r="G47" s="21"/>
      <c r="H47" s="16"/>
    </row>
    <row r="48" spans="1:12" s="14" customFormat="1" ht="13.2" x14ac:dyDescent="0.3">
      <c r="A48" s="25">
        <v>2011</v>
      </c>
      <c r="B48" s="13">
        <f t="shared" si="2"/>
        <v>8023186</v>
      </c>
      <c r="C48" s="13">
        <v>4823220</v>
      </c>
      <c r="D48" s="13">
        <v>3199966</v>
      </c>
      <c r="E48" s="20">
        <f t="shared" ref="E48:E54" si="3">SUM(D48/B48)</f>
        <v>0.39883981251338307</v>
      </c>
      <c r="F48" s="46">
        <v>0.39883981251338307</v>
      </c>
      <c r="G48" s="21"/>
      <c r="H48" s="17"/>
    </row>
    <row r="49" spans="1:8" s="14" customFormat="1" ht="13.2" x14ac:dyDescent="0.25">
      <c r="A49" s="26">
        <v>2010</v>
      </c>
      <c r="B49" s="13">
        <f t="shared" si="2"/>
        <v>9127127</v>
      </c>
      <c r="C49" s="18">
        <v>5187719</v>
      </c>
      <c r="D49" s="13">
        <v>3939408</v>
      </c>
      <c r="E49" s="20">
        <f t="shared" si="3"/>
        <v>0.43161533744408287</v>
      </c>
      <c r="F49" s="22">
        <v>0.46832778408318798</v>
      </c>
      <c r="G49" s="21"/>
      <c r="H49" s="19"/>
    </row>
    <row r="50" spans="1:8" s="14" customFormat="1" ht="13.2" x14ac:dyDescent="0.25">
      <c r="A50" s="26">
        <v>2009</v>
      </c>
      <c r="B50" s="39">
        <f t="shared" si="2"/>
        <v>9594815</v>
      </c>
      <c r="C50" s="42">
        <v>5299280</v>
      </c>
      <c r="D50" s="39">
        <v>4295535</v>
      </c>
      <c r="E50" s="43">
        <f t="shared" si="3"/>
        <v>0.44769336355104294</v>
      </c>
      <c r="G50" s="23" t="s">
        <v>47</v>
      </c>
      <c r="H50" s="19"/>
    </row>
    <row r="51" spans="1:8" s="14" customFormat="1" ht="13.2" x14ac:dyDescent="0.25">
      <c r="A51" s="27" t="s">
        <v>48</v>
      </c>
      <c r="B51" s="39">
        <f t="shared" si="2"/>
        <v>8011387</v>
      </c>
      <c r="C51" s="18">
        <v>4461220</v>
      </c>
      <c r="D51" s="39">
        <v>3550167</v>
      </c>
      <c r="E51" s="43">
        <f t="shared" si="3"/>
        <v>0.44314012043108142</v>
      </c>
      <c r="G51" s="24"/>
      <c r="H51" s="19" t="s">
        <v>47</v>
      </c>
    </row>
    <row r="52" spans="1:8" s="14" customFormat="1" ht="10.199999999999999" x14ac:dyDescent="0.2">
      <c r="A52" s="27" t="s">
        <v>49</v>
      </c>
      <c r="B52" s="39">
        <f t="shared" si="2"/>
        <v>6796580</v>
      </c>
      <c r="C52" s="42">
        <v>4653180</v>
      </c>
      <c r="D52" s="39">
        <v>2143400</v>
      </c>
      <c r="E52" s="43">
        <f t="shared" si="3"/>
        <v>0.31536449214163592</v>
      </c>
      <c r="G52" s="24"/>
    </row>
    <row r="53" spans="1:8" s="14" customFormat="1" ht="10.199999999999999" x14ac:dyDescent="0.2">
      <c r="A53" s="27" t="s">
        <v>50</v>
      </c>
      <c r="B53" s="39">
        <f t="shared" si="2"/>
        <v>6180709</v>
      </c>
      <c r="C53" s="42">
        <v>4371380</v>
      </c>
      <c r="D53" s="13">
        <v>1809329</v>
      </c>
      <c r="E53" s="20">
        <f t="shared" si="3"/>
        <v>0.29273809849323112</v>
      </c>
      <c r="G53" s="24"/>
    </row>
    <row r="54" spans="1:8" ht="12" customHeight="1" x14ac:dyDescent="0.3">
      <c r="A54" s="28">
        <v>2005</v>
      </c>
      <c r="B54" s="2">
        <f t="shared" si="2"/>
        <v>5841672</v>
      </c>
      <c r="C54" s="29">
        <v>4005444</v>
      </c>
      <c r="D54" s="2">
        <v>1836228</v>
      </c>
      <c r="E54" s="30">
        <f t="shared" si="3"/>
        <v>0.31433260888321013</v>
      </c>
      <c r="F54" s="24"/>
      <c r="G54" s="14"/>
    </row>
  </sheetData>
  <pageMargins left="0.7" right="0.7" top="0.75" bottom="0.75" header="0.3" footer="0.3"/>
  <pageSetup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zoomScale="140" zoomScaleNormal="140" workbookViewId="0">
      <selection activeCell="P3" sqref="P3"/>
    </sheetView>
  </sheetViews>
  <sheetFormatPr defaultRowHeight="14.4" x14ac:dyDescent="0.3"/>
  <sheetData>
    <row r="1" spans="1:19" x14ac:dyDescent="0.3">
      <c r="A1" s="2" t="s">
        <v>51</v>
      </c>
      <c r="B1" s="5"/>
      <c r="C1" s="4"/>
    </row>
    <row r="2" spans="1:19" ht="30.6" x14ac:dyDescent="0.3">
      <c r="A2" s="8" t="s">
        <v>29</v>
      </c>
      <c r="B2" s="8" t="s">
        <v>27</v>
      </c>
      <c r="C2" s="8" t="s">
        <v>5</v>
      </c>
      <c r="D2" s="8" t="s">
        <v>28</v>
      </c>
      <c r="E2" s="8" t="s">
        <v>4</v>
      </c>
      <c r="F2" s="8" t="s">
        <v>9</v>
      </c>
      <c r="G2" s="8" t="s">
        <v>10</v>
      </c>
      <c r="H2" s="8" t="s">
        <v>52</v>
      </c>
      <c r="I2" s="8" t="s">
        <v>31</v>
      </c>
      <c r="J2" s="8" t="s">
        <v>33</v>
      </c>
      <c r="K2" s="8" t="s">
        <v>53</v>
      </c>
      <c r="L2" s="8" t="s">
        <v>11</v>
      </c>
      <c r="M2" s="8" t="s">
        <v>32</v>
      </c>
      <c r="N2" s="9" t="s">
        <v>13</v>
      </c>
      <c r="O2" s="9" t="s">
        <v>35</v>
      </c>
      <c r="P2" s="8" t="s">
        <v>6</v>
      </c>
      <c r="Q2" s="9" t="s">
        <v>12</v>
      </c>
      <c r="R2" s="8" t="s">
        <v>8</v>
      </c>
      <c r="S2" s="8" t="s">
        <v>36</v>
      </c>
    </row>
    <row r="3" spans="1:19" x14ac:dyDescent="0.3">
      <c r="A3" s="2">
        <f>'UofL Recycling Report'!$D$34</f>
        <v>562280</v>
      </c>
      <c r="B3" s="2">
        <f>'UofL Recycling Report'!$B$34</f>
        <v>716271.5</v>
      </c>
      <c r="C3" s="10">
        <f>'UofL Recycling Report'!$C$17</f>
        <v>570201.78</v>
      </c>
      <c r="D3" s="2">
        <f>'UofL Recycling Report'!$C$34</f>
        <v>587174.30000000005</v>
      </c>
      <c r="E3" s="10">
        <f>'UofL Recycling Report'!$B$17</f>
        <v>146250</v>
      </c>
      <c r="F3" s="10">
        <f>'UofL Recycling Report'!$G$17</f>
        <v>58711</v>
      </c>
      <c r="G3" s="10">
        <f>'UofL Recycling Report'!$H$17</f>
        <v>10693.5</v>
      </c>
      <c r="H3" s="2">
        <f>'UofL Recycling Report'!$E$34</f>
        <v>210</v>
      </c>
      <c r="I3" s="2">
        <f>'UofL Recycling Report'!$F$34</f>
        <v>0</v>
      </c>
      <c r="J3" s="2">
        <f>'UofL Recycling Report'!$H$34</f>
        <v>9513</v>
      </c>
      <c r="K3" s="2">
        <f>'UofL Recycling Report'!$E$17</f>
        <v>4837.5</v>
      </c>
      <c r="L3" s="10">
        <f>'UofL Recycling Report'!$I$17</f>
        <v>22318</v>
      </c>
      <c r="M3" s="2">
        <f>'UofL Recycling Report'!$G$34</f>
        <v>74183</v>
      </c>
      <c r="N3" s="10">
        <f>'UofL Recycling Report'!$K$17</f>
        <v>36320</v>
      </c>
      <c r="O3" s="2">
        <f>'UofL Recycling Report'!$J$34</f>
        <v>12450320</v>
      </c>
      <c r="P3" s="2">
        <f>'UofL Recycling Report'!$D$17</f>
        <v>877295.61</v>
      </c>
      <c r="Q3" s="2">
        <f>'UofL Recycling Report'!$J$17</f>
        <v>333.25</v>
      </c>
      <c r="R3" s="32">
        <f>'UofL Recycling Report'!$F$17</f>
        <v>3390</v>
      </c>
      <c r="S3" s="2">
        <f>'UofL Recycling Report'!$K$34</f>
        <v>2401811.2760000001</v>
      </c>
    </row>
    <row r="5" spans="1:19" ht="48" x14ac:dyDescent="0.3">
      <c r="A5" s="15" t="s">
        <v>40</v>
      </c>
      <c r="B5" s="15" t="s">
        <v>41</v>
      </c>
      <c r="C5" s="15" t="s">
        <v>42</v>
      </c>
      <c r="D5" s="15" t="s">
        <v>43</v>
      </c>
      <c r="E5" s="14"/>
      <c r="F5" s="14"/>
      <c r="G5" s="14"/>
    </row>
    <row r="6" spans="1:19" ht="12.75" customHeight="1" x14ac:dyDescent="0.3">
      <c r="A6" s="36">
        <v>2021</v>
      </c>
      <c r="B6" s="34">
        <v>5315236.5</v>
      </c>
      <c r="C6" s="34">
        <v>2924720</v>
      </c>
      <c r="D6" s="34">
        <v>2390516.5</v>
      </c>
      <c r="E6" s="14"/>
      <c r="F6" s="14"/>
      <c r="G6" s="14"/>
    </row>
    <row r="7" spans="1:19" s="14" customFormat="1" ht="10.199999999999999" x14ac:dyDescent="0.3"/>
    <row r="8" spans="1:19" s="14" customFormat="1" ht="10.199999999999999" x14ac:dyDescent="0.3"/>
    <row r="9" spans="1:19" s="14" customFormat="1" ht="10.199999999999999" x14ac:dyDescent="0.3"/>
    <row r="10" spans="1:19" s="14" customFormat="1" ht="10.199999999999999" x14ac:dyDescent="0.3"/>
    <row r="11" spans="1:19" s="14" customFormat="1" ht="10.199999999999999" x14ac:dyDescent="0.3"/>
    <row r="12" spans="1:19" s="14" customFormat="1" ht="10.199999999999999" x14ac:dyDescent="0.3"/>
    <row r="13" spans="1:19" s="14" customFormat="1" ht="10.199999999999999" x14ac:dyDescent="0.3"/>
    <row r="14" spans="1:19" s="14" customFormat="1" ht="10.199999999999999" x14ac:dyDescent="0.3"/>
    <row r="15" spans="1:19" s="14" customFormat="1" ht="10.199999999999999" x14ac:dyDescent="0.3"/>
    <row r="16" spans="1:19" s="14" customFormat="1" ht="10.199999999999999" x14ac:dyDescent="0.3"/>
    <row r="17" s="14" customFormat="1" ht="10.199999999999999" x14ac:dyDescent="0.3"/>
    <row r="18" s="14" customFormat="1" ht="10.199999999999999" x14ac:dyDescent="0.3"/>
    <row r="19" s="14" customFormat="1" ht="10.199999999999999" x14ac:dyDescent="0.3"/>
  </sheetData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410551F820048A5423A4877041DEE" ma:contentTypeVersion="13" ma:contentTypeDescription="Create a new document." ma:contentTypeScope="" ma:versionID="33100e51f17082b800eb507bcad56961">
  <xsd:schema xmlns:xsd="http://www.w3.org/2001/XMLSchema" xmlns:xs="http://www.w3.org/2001/XMLSchema" xmlns:p="http://schemas.microsoft.com/office/2006/metadata/properties" xmlns:ns3="81f8343e-8195-45ef-8ad6-20f8818e6eff" xmlns:ns4="e021ba46-230c-4895-bb67-c5c382b36899" targetNamespace="http://schemas.microsoft.com/office/2006/metadata/properties" ma:root="true" ma:fieldsID="e7b6e1417f973fd6870a314bc77f3463" ns3:_="" ns4:_="">
    <xsd:import namespace="81f8343e-8195-45ef-8ad6-20f8818e6eff"/>
    <xsd:import namespace="e021ba46-230c-4895-bb67-c5c382b368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8343e-8195-45ef-8ad6-20f8818e6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1ba46-230c-4895-bb67-c5c382b36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9D8ED-4CDC-45E7-A46E-FCCD50AD1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9B990-9DBF-4995-80D6-BC4C4F6ECE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A765CD-BD17-4771-AE08-03E2B59A2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8343e-8195-45ef-8ad6-20f8818e6eff"/>
    <ds:schemaRef ds:uri="e021ba46-230c-4895-bb67-c5c382b36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UofL Recycling Report</vt:lpstr>
      <vt:lpstr>Waste Stream Proportions</vt:lpstr>
    </vt:vector>
  </TitlesOfParts>
  <Manager/>
  <Company>University of Louisville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Boggs,Aaron V.</dc:creator>
  <cp:keywords/>
  <dc:description/>
  <cp:lastModifiedBy>Mog, Justin</cp:lastModifiedBy>
  <cp:revision/>
  <dcterms:created xsi:type="dcterms:W3CDTF">2019-04-19T17:32:07Z</dcterms:created>
  <dcterms:modified xsi:type="dcterms:W3CDTF">2024-10-19T04:08:21Z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0x010100316410551F820048A5423A4877041DEE</vt:lpwstr>
  </property>
</Properties>
</file>