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8_{A70B457B-6F17-4D2C-B36F-20FF630293AE}" xr6:coauthVersionLast="47" xr6:coauthVersionMax="47" xr10:uidLastSave="{00000000-0000-0000-0000-000000000000}"/>
  <bookViews>
    <workbookView xWindow="-28920" yWindow="-120" windowWidth="29040" windowHeight="15720" tabRatio="931" xr2:uid="{00000000-000D-0000-FFFF-FFFF00000000}"/>
  </bookViews>
  <sheets>
    <sheet name="Stop Loss Only" sheetId="24" r:id="rId1"/>
  </sheets>
  <definedNames>
    <definedName name="_xlnm.Print_Area" localSheetId="0">'Stop Loss Only'!$A$1:$M$87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4" l="1"/>
  <c r="K31" i="24" l="1"/>
  <c r="J31" i="24"/>
  <c r="J32" i="24" s="1"/>
  <c r="I31" i="24"/>
  <c r="I32" i="24" s="1"/>
  <c r="H31" i="24"/>
  <c r="H32" i="24" s="1"/>
  <c r="G31" i="24"/>
  <c r="G32" i="24" s="1"/>
  <c r="E31" i="24"/>
  <c r="E32" i="24" s="1"/>
  <c r="D32" i="24"/>
  <c r="L31" i="24"/>
  <c r="L32" i="24" s="1"/>
  <c r="B53" i="24"/>
  <c r="B54" i="24"/>
  <c r="K32" i="24"/>
  <c r="B74" i="24"/>
  <c r="B44" i="24"/>
  <c r="L75" i="24" l="1"/>
  <c r="K75" i="24"/>
  <c r="J75" i="24"/>
  <c r="I75" i="24"/>
  <c r="I76" i="24" s="1"/>
  <c r="H75" i="24"/>
  <c r="H76" i="24" s="1"/>
  <c r="G75" i="24"/>
  <c r="G76" i="24" s="1"/>
  <c r="E75" i="24"/>
  <c r="E76" i="24" s="1"/>
  <c r="D75" i="24"/>
  <c r="D76" i="24" s="1"/>
  <c r="E45" i="24"/>
  <c r="E46" i="24" s="1"/>
  <c r="E47" i="24" s="1"/>
  <c r="D45" i="24"/>
  <c r="D46" i="24" s="1"/>
  <c r="D47" i="24" s="1"/>
  <c r="L45" i="24"/>
  <c r="L46" i="24" s="1"/>
  <c r="L47" i="24" s="1"/>
  <c r="K45" i="24"/>
  <c r="K46" i="24" s="1"/>
  <c r="K47" i="24" s="1"/>
  <c r="H45" i="24"/>
  <c r="H46" i="24" s="1"/>
  <c r="H47" i="24" s="1"/>
  <c r="J45" i="24"/>
  <c r="J46" i="24" s="1"/>
  <c r="J47" i="24" s="1"/>
  <c r="I45" i="24"/>
  <c r="I46" i="24" s="1"/>
  <c r="I47" i="24" s="1"/>
  <c r="G45" i="24"/>
  <c r="G46" i="24" s="1"/>
  <c r="G47" i="24" s="1"/>
  <c r="D55" i="24"/>
  <c r="D56" i="24" s="1"/>
  <c r="E55" i="24"/>
  <c r="E56" i="24" s="1"/>
  <c r="G55" i="24"/>
  <c r="G56" i="24" s="1"/>
  <c r="B61" i="24"/>
  <c r="D62" i="24" s="1"/>
  <c r="L76" i="24"/>
  <c r="K76" i="24"/>
  <c r="J76" i="24"/>
  <c r="L55" i="24"/>
  <c r="L56" i="24" s="1"/>
  <c r="K55" i="24"/>
  <c r="K56" i="24" s="1"/>
  <c r="J55" i="24"/>
  <c r="J56" i="24" s="1"/>
  <c r="I55" i="24"/>
  <c r="I56" i="24" s="1"/>
  <c r="H55" i="24"/>
  <c r="H56" i="24" s="1"/>
  <c r="H48" i="24" l="1"/>
  <c r="K48" i="24"/>
  <c r="L49" i="24"/>
  <c r="I48" i="24"/>
  <c r="K49" i="24"/>
  <c r="E49" i="24"/>
  <c r="E48" i="24"/>
  <c r="I49" i="24"/>
  <c r="G49" i="24"/>
  <c r="G48" i="24"/>
  <c r="H49" i="24"/>
  <c r="L48" i="24"/>
  <c r="J48" i="24"/>
  <c r="J49" i="24"/>
  <c r="H62" i="24"/>
  <c r="H63" i="24" s="1"/>
  <c r="G62" i="24"/>
  <c r="G63" i="24" s="1"/>
  <c r="E62" i="24"/>
  <c r="E63" i="24" s="1"/>
  <c r="D63" i="24"/>
  <c r="D65" i="24" s="1"/>
  <c r="K62" i="24"/>
  <c r="K63" i="24" s="1"/>
  <c r="L62" i="24"/>
  <c r="L63" i="24" s="1"/>
  <c r="J62" i="24"/>
  <c r="J63" i="24" s="1"/>
  <c r="I62" i="24"/>
  <c r="I63" i="24" s="1"/>
  <c r="K65" i="24" l="1"/>
  <c r="K66" i="24" s="1"/>
  <c r="H65" i="24"/>
  <c r="H66" i="24" s="1"/>
  <c r="G65" i="24"/>
  <c r="E65" i="24"/>
  <c r="I65" i="24"/>
  <c r="I66" i="24" s="1"/>
  <c r="J65" i="24"/>
  <c r="J66" i="24" s="1"/>
  <c r="D82" i="24"/>
  <c r="D80" i="24"/>
  <c r="L65" i="24"/>
  <c r="L66" i="24" s="1"/>
  <c r="H82" i="24" l="1"/>
  <c r="H83" i="24" s="1"/>
  <c r="H67" i="24"/>
  <c r="H80" i="24"/>
  <c r="H81" i="24" s="1"/>
  <c r="G82" i="24"/>
  <c r="G83" i="24" s="1"/>
  <c r="G66" i="24"/>
  <c r="G67" i="24"/>
  <c r="G80" i="24"/>
  <c r="G81" i="24" s="1"/>
  <c r="K82" i="24"/>
  <c r="K83" i="24" s="1"/>
  <c r="K80" i="24"/>
  <c r="K81" i="24" s="1"/>
  <c r="K67" i="24"/>
  <c r="I80" i="24"/>
  <c r="I81" i="24" s="1"/>
  <c r="I67" i="24"/>
  <c r="I82" i="24"/>
  <c r="I83" i="24" s="1"/>
  <c r="E80" i="24"/>
  <c r="E81" i="24" s="1"/>
  <c r="E67" i="24"/>
  <c r="E82" i="24"/>
  <c r="E83" i="24" s="1"/>
  <c r="E66" i="24"/>
  <c r="L82" i="24"/>
  <c r="L83" i="24" s="1"/>
  <c r="L80" i="24"/>
  <c r="L81" i="24" s="1"/>
  <c r="L67" i="24"/>
  <c r="J67" i="24"/>
  <c r="J80" i="24"/>
  <c r="J81" i="24" s="1"/>
  <c r="J82" i="24"/>
  <c r="J83" i="24" s="1"/>
</calcChain>
</file>

<file path=xl/sharedStrings.xml><?xml version="1.0" encoding="utf-8"?>
<sst xmlns="http://schemas.openxmlformats.org/spreadsheetml/2006/main" count="142" uniqueCount="84">
  <si>
    <t>Current</t>
  </si>
  <si>
    <t>Carrier</t>
  </si>
  <si>
    <t>This comparison is intended to illustrate the carrier's proposed services and rates (in summary) and should not be relied upon to fully determine benefits and rates.  Refer to carrier's renewal/proposal for a complete representation of coverage terms and conditions.</t>
  </si>
  <si>
    <t>Renewal</t>
  </si>
  <si>
    <t>Cost Difference ($)</t>
  </si>
  <si>
    <t>--</t>
  </si>
  <si>
    <t>Cost Difference (%)</t>
  </si>
  <si>
    <t>Option</t>
  </si>
  <si>
    <t>Additional AGG SPEC Liability</t>
  </si>
  <si>
    <t>Medical Administrator</t>
  </si>
  <si>
    <t>Stop Loss Cost Analysis</t>
  </si>
  <si>
    <t>Reinsurance (Stop Loss) Carrier</t>
  </si>
  <si>
    <t>Provider Network(s)</t>
  </si>
  <si>
    <t>Network</t>
  </si>
  <si>
    <t>SPECIFIC STOP LOSS</t>
  </si>
  <si>
    <t>Medical/Rx</t>
  </si>
  <si>
    <t>QUOTE STATUS</t>
  </si>
  <si>
    <t xml:space="preserve">Quote Expiration date </t>
  </si>
  <si>
    <t xml:space="preserve">Contract Type </t>
  </si>
  <si>
    <t>Specific Deductible</t>
  </si>
  <si>
    <t>Aggregating Specific Deductible</t>
  </si>
  <si>
    <t>Voya</t>
  </si>
  <si>
    <r>
      <t>Specific Annual Maximum</t>
    </r>
    <r>
      <rPr>
        <sz val="14"/>
        <rFont val="Arial"/>
        <family val="2"/>
        <scheme val="minor"/>
      </rPr>
      <t>¹</t>
    </r>
  </si>
  <si>
    <t>Unlimited</t>
  </si>
  <si>
    <t>Specific Run-In Limit</t>
  </si>
  <si>
    <t>No New LASER at Renewal Provision</t>
  </si>
  <si>
    <t>Included</t>
  </si>
  <si>
    <t>Rate Cap at Renewal Provision</t>
  </si>
  <si>
    <t>Medical Necessity Determination</t>
  </si>
  <si>
    <t>Plan Mirroring</t>
  </si>
  <si>
    <t>Specific Advance Funding Provision</t>
  </si>
  <si>
    <t xml:space="preserve">Actively at Work Provision </t>
  </si>
  <si>
    <t>Retiree Inclusion</t>
  </si>
  <si>
    <t>Specific Premium</t>
  </si>
  <si>
    <t xml:space="preserve">     Single</t>
  </si>
  <si>
    <t xml:space="preserve">     Employee + Spouse</t>
  </si>
  <si>
    <t xml:space="preserve">     Employee + Child(ren)</t>
  </si>
  <si>
    <t xml:space="preserve">     Family</t>
  </si>
  <si>
    <t xml:space="preserve">     Composite</t>
  </si>
  <si>
    <t>Monthly Specific Premium</t>
  </si>
  <si>
    <t>Annual Specific Premium</t>
  </si>
  <si>
    <t>AGGREGATE STOP LOSS</t>
  </si>
  <si>
    <t>Aggregate Corridor</t>
  </si>
  <si>
    <t>Maximum Reimbursement</t>
  </si>
  <si>
    <t>Aggregate Run-In Limit</t>
  </si>
  <si>
    <t>Minimum Attachment Point %</t>
  </si>
  <si>
    <t>Aggregate Premium</t>
  </si>
  <si>
    <t>Monthly Aggregate Premium</t>
  </si>
  <si>
    <t>Annual Aggregate Premium</t>
  </si>
  <si>
    <t>Total Annual Stop Loss Costs</t>
  </si>
  <si>
    <t>ADDITIONAL ADMIN FEES FOR STOP LOSS CARVE-OUT</t>
  </si>
  <si>
    <t>External Stop Loss Carve-Out Fees</t>
  </si>
  <si>
    <t>Interface Fee</t>
  </si>
  <si>
    <t>Stop Loss Vendor Offsets for Carve-Out Fees</t>
  </si>
  <si>
    <t>Monthly Admin Carve Out Premium</t>
  </si>
  <si>
    <t>Annual Admin Carve Out Premium</t>
  </si>
  <si>
    <t>TRANSPLANT CARVE-OUT POLICY</t>
  </si>
  <si>
    <t>Composite</t>
  </si>
  <si>
    <t>Monthly Transplant Carve Out Premium</t>
  </si>
  <si>
    <t>Annual Transplant Carve Out Premium</t>
  </si>
  <si>
    <t>Total Annual Fixed Costs</t>
  </si>
  <si>
    <t>AGGREGATE CLAIM FACTORS</t>
  </si>
  <si>
    <t>Annual Maximum Claims (Attachment Pt)</t>
  </si>
  <si>
    <t>Annual Expected Claims</t>
  </si>
  <si>
    <r>
      <t xml:space="preserve">Additional LASER Liability </t>
    </r>
    <r>
      <rPr>
        <sz val="12"/>
        <rFont val="Arial"/>
        <family val="2"/>
        <scheme val="minor"/>
      </rPr>
      <t xml:space="preserve">($ in </t>
    </r>
    <r>
      <rPr>
        <u/>
        <sz val="12"/>
        <rFont val="Arial"/>
        <family val="2"/>
        <scheme val="minor"/>
      </rPr>
      <t>excess</t>
    </r>
    <r>
      <rPr>
        <sz val="12"/>
        <rFont val="Arial"/>
        <family val="2"/>
        <scheme val="minor"/>
      </rPr>
      <t xml:space="preserve"> of ISL Ded)</t>
    </r>
  </si>
  <si>
    <t>Total Annualized Maximum Costs (Incl Laser &amp; Agg Spec)</t>
  </si>
  <si>
    <t>Percent of Cost Difference % (Max)</t>
  </si>
  <si>
    <t>Total Annualized Expected Costs (Excl Laser &amp; Agg Spec)</t>
  </si>
  <si>
    <t>Percent of Cost Difference % (Exp)</t>
  </si>
  <si>
    <t>Proposal Finalization Date / Requirements</t>
  </si>
  <si>
    <t>Additional Notes</t>
  </si>
  <si>
    <t>¹ Please review medical summary plan description to ensure that the annual maximum matches up with the carrier annual maximum. Failing to do so could result in a gap in coverage.</t>
  </si>
  <si>
    <t>University of Louiville</t>
  </si>
  <si>
    <t>FIRM</t>
  </si>
  <si>
    <t>LASERS</t>
  </si>
  <si>
    <t>PPO</t>
  </si>
  <si>
    <t>Effective: January 1, 2025</t>
  </si>
  <si>
    <t>2024 Rank1 $2.75M</t>
  </si>
  <si>
    <t>Anthem</t>
  </si>
  <si>
    <t>24/12</t>
  </si>
  <si>
    <t>Option 1</t>
  </si>
  <si>
    <t>Option 2</t>
  </si>
  <si>
    <t>Option 3</t>
  </si>
  <si>
    <t>Option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</si>
</sst>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.00"/>
    <numFmt numFmtId="165" formatCode="&quot;$&quot;#,##0"/>
    <numFmt numFmtId="166" formatCode="0.0%"/>
  </numFmts>
  <fonts count="22" x14ac:knownFonts="1"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0"/>
      <color rgb="FF7F35B2"/>
      <name val="Arial"/>
      <family val="2"/>
      <scheme val="minor"/>
    </font>
    <font>
      <sz val="16"/>
      <color rgb="FF7F35B2"/>
      <name val="Arial"/>
      <family val="2"/>
      <scheme val="minor"/>
    </font>
    <font>
      <sz val="10"/>
      <color rgb="FF000000"/>
      <name val="Arial"/>
      <family val="2"/>
      <scheme val="minor"/>
    </font>
    <font>
      <sz val="16"/>
      <name val="Arial"/>
      <family val="2"/>
      <scheme val="minor"/>
    </font>
    <font>
      <sz val="10"/>
      <name val="Arial"/>
      <family val="2"/>
      <scheme val="minor"/>
    </font>
    <font>
      <sz val="12"/>
      <color rgb="FFFFFFFF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rgb="FFFFFFFF"/>
      <name val="Arial"/>
      <family val="2"/>
      <scheme val="minor"/>
    </font>
    <font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2"/>
      <name val="Arial"/>
      <family val="2"/>
      <scheme val="minor"/>
    </font>
    <font>
      <b/>
      <u/>
      <sz val="12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20"/>
      <color rgb="FF702082"/>
      <name val="Arial"/>
      <family val="2"/>
      <scheme val="minor"/>
    </font>
    <font>
      <sz val="10"/>
      <color rgb="FF702082"/>
      <name val="Arial"/>
      <family val="2"/>
      <scheme val="minor"/>
    </font>
    <font>
      <sz val="12"/>
      <color rgb="FF70208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35B2"/>
        <bgColor rgb="FF000000"/>
      </patternFill>
    </fill>
    <fill>
      <patternFill patternType="solid">
        <fgColor rgb="FFC2A8F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E6E6E6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199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10" fillId="2" borderId="32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6" fontId="10" fillId="2" borderId="7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0" fontId="10" fillId="2" borderId="0" xfId="0" applyFont="1" applyFill="1"/>
    <xf numFmtId="0" fontId="10" fillId="2" borderId="2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6" fontId="10" fillId="2" borderId="25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9" fillId="3" borderId="2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6" fontId="10" fillId="2" borderId="26" xfId="0" applyNumberFormat="1" applyFont="1" applyFill="1" applyBorder="1" applyAlignment="1">
      <alignment horizontal="center" vertical="center"/>
    </xf>
    <xf numFmtId="6" fontId="10" fillId="2" borderId="36" xfId="0" applyNumberFormat="1" applyFont="1" applyFill="1" applyBorder="1" applyAlignment="1">
      <alignment horizontal="center" vertical="center"/>
    </xf>
    <xf numFmtId="6" fontId="10" fillId="2" borderId="9" xfId="0" applyNumberFormat="1" applyFont="1" applyFill="1" applyBorder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0" fontId="10" fillId="5" borderId="0" xfId="0" applyFont="1" applyFill="1" applyAlignment="1">
      <alignment horizontal="center" vertical="center"/>
    </xf>
    <xf numFmtId="6" fontId="10" fillId="2" borderId="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0" xfId="0" applyFont="1"/>
    <xf numFmtId="0" fontId="18" fillId="0" borderId="0" xfId="0" applyFont="1"/>
    <xf numFmtId="0" fontId="9" fillId="3" borderId="44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6" fontId="8" fillId="2" borderId="30" xfId="0" applyNumberFormat="1" applyFont="1" applyFill="1" applyBorder="1" applyAlignment="1">
      <alignment horizontal="center" vertical="center"/>
    </xf>
    <xf numFmtId="6" fontId="8" fillId="2" borderId="14" xfId="0" applyNumberFormat="1" applyFont="1" applyFill="1" applyBorder="1" applyAlignment="1">
      <alignment horizontal="center" vertical="center"/>
    </xf>
    <xf numFmtId="6" fontId="8" fillId="2" borderId="35" xfId="0" applyNumberFormat="1" applyFont="1" applyFill="1" applyBorder="1" applyAlignment="1">
      <alignment horizontal="center" vertical="center"/>
    </xf>
    <xf numFmtId="6" fontId="8" fillId="2" borderId="12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9" fontId="10" fillId="2" borderId="34" xfId="0" applyNumberFormat="1" applyFont="1" applyFill="1" applyBorder="1" applyAlignment="1">
      <alignment horizontal="center" vertical="center"/>
    </xf>
    <xf numFmtId="9" fontId="10" fillId="2" borderId="32" xfId="0" applyNumberFormat="1" applyFont="1" applyFill="1" applyBorder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/>
    </xf>
    <xf numFmtId="6" fontId="9" fillId="3" borderId="42" xfId="0" applyNumberFormat="1" applyFont="1" applyFill="1" applyBorder="1" applyAlignment="1">
      <alignment horizontal="center" vertical="center"/>
    </xf>
    <xf numFmtId="6" fontId="9" fillId="3" borderId="2" xfId="0" applyNumberFormat="1" applyFont="1" applyFill="1" applyBorder="1" applyAlignment="1">
      <alignment horizontal="center" vertical="center"/>
    </xf>
    <xf numFmtId="6" fontId="9" fillId="3" borderId="41" xfId="0" applyNumberFormat="1" applyFont="1" applyFill="1" applyBorder="1" applyAlignment="1">
      <alignment horizontal="center" vertical="center"/>
    </xf>
    <xf numFmtId="6" fontId="9" fillId="3" borderId="15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6" fontId="9" fillId="3" borderId="7" xfId="0" applyNumberFormat="1" applyFont="1" applyFill="1" applyBorder="1" applyAlignment="1">
      <alignment horizontal="center" vertical="center"/>
    </xf>
    <xf numFmtId="6" fontId="9" fillId="3" borderId="8" xfId="0" applyNumberFormat="1" applyFont="1" applyFill="1" applyBorder="1" applyAlignment="1">
      <alignment horizontal="center" vertical="center"/>
    </xf>
    <xf numFmtId="6" fontId="9" fillId="3" borderId="25" xfId="0" applyNumberFormat="1" applyFont="1" applyFill="1" applyBorder="1" applyAlignment="1">
      <alignment horizontal="center" vertical="center"/>
    </xf>
    <xf numFmtId="6" fontId="9" fillId="3" borderId="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vertical="center"/>
    </xf>
    <xf numFmtId="0" fontId="9" fillId="3" borderId="30" xfId="0" applyFont="1" applyFill="1" applyBorder="1" applyAlignment="1">
      <alignment horizontal="center" vertical="center"/>
    </xf>
    <xf numFmtId="6" fontId="10" fillId="2" borderId="30" xfId="0" applyNumberFormat="1" applyFont="1" applyFill="1" applyBorder="1" applyAlignment="1">
      <alignment horizontal="center" vertical="center"/>
    </xf>
    <xf numFmtId="6" fontId="9" fillId="3" borderId="40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6" fontId="10" fillId="2" borderId="14" xfId="0" applyNumberFormat="1" applyFont="1" applyFill="1" applyBorder="1" applyAlignment="1">
      <alignment horizontal="center" vertical="center"/>
    </xf>
    <xf numFmtId="6" fontId="10" fillId="2" borderId="35" xfId="0" applyNumberFormat="1" applyFont="1" applyFill="1" applyBorder="1" applyAlignment="1">
      <alignment horizontal="center" vertical="center"/>
    </xf>
    <xf numFmtId="6" fontId="10" fillId="2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6" fontId="9" fillId="0" borderId="3" xfId="0" applyNumberFormat="1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0" xfId="0" applyFont="1"/>
    <xf numFmtId="0" fontId="9" fillId="7" borderId="2" xfId="0" applyFont="1" applyFill="1" applyBorder="1" applyAlignment="1">
      <alignment vertical="center" wrapText="1"/>
    </xf>
    <xf numFmtId="6" fontId="9" fillId="7" borderId="42" xfId="0" applyNumberFormat="1" applyFont="1" applyFill="1" applyBorder="1" applyAlignment="1">
      <alignment horizontal="center" vertical="center"/>
    </xf>
    <xf numFmtId="6" fontId="9" fillId="7" borderId="43" xfId="0" applyNumberFormat="1" applyFont="1" applyFill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/>
    </xf>
    <xf numFmtId="6" fontId="9" fillId="7" borderId="44" xfId="0" applyNumberFormat="1" applyFont="1" applyFill="1" applyBorder="1" applyAlignment="1">
      <alignment horizontal="center" vertical="center"/>
    </xf>
    <xf numFmtId="0" fontId="18" fillId="6" borderId="0" xfId="0" applyFont="1" applyFill="1"/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6" fontId="8" fillId="2" borderId="11" xfId="0" applyNumberFormat="1" applyFont="1" applyFill="1" applyBorder="1" applyAlignment="1">
      <alignment horizontal="center" vertical="center"/>
    </xf>
    <xf numFmtId="6" fontId="8" fillId="2" borderId="13" xfId="0" applyNumberFormat="1" applyFont="1" applyFill="1" applyBorder="1" applyAlignment="1">
      <alignment horizontal="center" vertical="center"/>
    </xf>
    <xf numFmtId="6" fontId="8" fillId="2" borderId="31" xfId="0" applyNumberFormat="1" applyFont="1" applyFill="1" applyBorder="1" applyAlignment="1">
      <alignment horizontal="center" vertical="center"/>
    </xf>
    <xf numFmtId="166" fontId="9" fillId="7" borderId="15" xfId="0" applyNumberFormat="1" applyFont="1" applyFill="1" applyBorder="1" applyAlignment="1">
      <alignment horizontal="center" vertical="center"/>
    </xf>
    <xf numFmtId="166" fontId="9" fillId="7" borderId="44" xfId="0" applyNumberFormat="1" applyFont="1" applyFill="1" applyBorder="1" applyAlignment="1">
      <alignment horizontal="center" vertical="center"/>
    </xf>
    <xf numFmtId="166" fontId="9" fillId="7" borderId="42" xfId="0" applyNumberFormat="1" applyFont="1" applyFill="1" applyBorder="1" applyAlignment="1">
      <alignment horizontal="center" vertical="center"/>
    </xf>
    <xf numFmtId="166" fontId="9" fillId="7" borderId="43" xfId="0" applyNumberFormat="1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center" vertical="center"/>
    </xf>
    <xf numFmtId="166" fontId="9" fillId="3" borderId="13" xfId="0" applyNumberFormat="1" applyFont="1" applyFill="1" applyBorder="1" applyAlignment="1">
      <alignment horizontal="center" vertical="center"/>
    </xf>
    <xf numFmtId="166" fontId="9" fillId="3" borderId="30" xfId="0" applyNumberFormat="1" applyFont="1" applyFill="1" applyBorder="1" applyAlignment="1">
      <alignment horizontal="center" vertical="center"/>
    </xf>
    <xf numFmtId="166" fontId="9" fillId="3" borderId="14" xfId="0" applyNumberFormat="1" applyFont="1" applyFill="1" applyBorder="1" applyAlignment="1">
      <alignment horizontal="center" vertical="center"/>
    </xf>
    <xf numFmtId="165" fontId="10" fillId="2" borderId="34" xfId="0" applyNumberFormat="1" applyFont="1" applyFill="1" applyBorder="1" applyAlignment="1">
      <alignment horizontal="center" vertical="center"/>
    </xf>
    <xf numFmtId="164" fontId="10" fillId="2" borderId="21" xfId="0" applyNumberFormat="1" applyFont="1" applyFill="1" applyBorder="1" applyAlignment="1">
      <alignment horizontal="center" vertical="center"/>
    </xf>
    <xf numFmtId="165" fontId="10" fillId="2" borderId="24" xfId="0" applyNumberFormat="1" applyFont="1" applyFill="1" applyBorder="1" applyAlignment="1">
      <alignment horizontal="center" vertical="center"/>
    </xf>
    <xf numFmtId="165" fontId="10" fillId="2" borderId="22" xfId="0" applyNumberFormat="1" applyFont="1" applyFill="1" applyBorder="1" applyAlignment="1">
      <alignment horizontal="center" vertical="center"/>
    </xf>
    <xf numFmtId="164" fontId="10" fillId="2" borderId="29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8" fillId="8" borderId="12" xfId="0" applyFont="1" applyFill="1" applyBorder="1" applyAlignment="1">
      <alignment vertical="center"/>
    </xf>
    <xf numFmtId="0" fontId="8" fillId="8" borderId="24" xfId="0" applyFont="1" applyFill="1" applyBorder="1" applyAlignment="1">
      <alignment horizontal="left" vertical="center"/>
    </xf>
    <xf numFmtId="0" fontId="10" fillId="8" borderId="12" xfId="0" applyFont="1" applyFill="1" applyBorder="1" applyAlignment="1">
      <alignment vertical="center"/>
    </xf>
    <xf numFmtId="0" fontId="8" fillId="8" borderId="24" xfId="0" applyFont="1" applyFill="1" applyBorder="1" applyAlignment="1">
      <alignment vertical="center"/>
    </xf>
    <xf numFmtId="0" fontId="8" fillId="8" borderId="2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vertical="center"/>
    </xf>
    <xf numFmtId="0" fontId="20" fillId="9" borderId="24" xfId="0" applyFont="1" applyFill="1" applyBorder="1" applyAlignment="1">
      <alignment vertical="center"/>
    </xf>
    <xf numFmtId="0" fontId="13" fillId="8" borderId="0" xfId="0" applyFont="1" applyFill="1" applyAlignment="1">
      <alignment vertical="center"/>
    </xf>
    <xf numFmtId="0" fontId="8" fillId="8" borderId="4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vertical="center"/>
    </xf>
    <xf numFmtId="0" fontId="10" fillId="8" borderId="46" xfId="0" applyFont="1" applyFill="1" applyBorder="1" applyAlignment="1">
      <alignment vertical="center"/>
    </xf>
    <xf numFmtId="0" fontId="10" fillId="8" borderId="47" xfId="0" applyFont="1" applyFill="1" applyBorder="1" applyAlignment="1">
      <alignment horizontal="left" vertical="center" indent="1"/>
    </xf>
    <xf numFmtId="0" fontId="8" fillId="8" borderId="6" xfId="0" applyFont="1" applyFill="1" applyBorder="1" applyAlignment="1">
      <alignment horizontal="center" vertical="center"/>
    </xf>
    <xf numFmtId="0" fontId="10" fillId="8" borderId="48" xfId="0" applyFont="1" applyFill="1" applyBorder="1" applyAlignment="1">
      <alignment horizontal="left" vertical="center" indent="1"/>
    </xf>
    <xf numFmtId="0" fontId="10" fillId="8" borderId="48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/>
    </xf>
    <xf numFmtId="164" fontId="10" fillId="2" borderId="34" xfId="0" applyNumberFormat="1" applyFont="1" applyFill="1" applyBorder="1" applyAlignment="1">
      <alignment horizontal="center" vertical="center"/>
    </xf>
    <xf numFmtId="165" fontId="14" fillId="2" borderId="22" xfId="0" applyNumberFormat="1" applyFont="1" applyFill="1" applyBorder="1" applyAlignment="1">
      <alignment horizontal="center" vertical="center"/>
    </xf>
    <xf numFmtId="165" fontId="14" fillId="2" borderId="34" xfId="0" applyNumberFormat="1" applyFont="1" applyFill="1" applyBorder="1" applyAlignment="1">
      <alignment horizontal="center" vertical="center"/>
    </xf>
    <xf numFmtId="165" fontId="14" fillId="2" borderId="32" xfId="0" applyNumberFormat="1" applyFont="1" applyFill="1" applyBorder="1" applyAlignment="1">
      <alignment horizontal="center" vertical="center"/>
    </xf>
    <xf numFmtId="165" fontId="14" fillId="2" borderId="24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64" fontId="10" fillId="2" borderId="32" xfId="0" applyNumberFormat="1" applyFont="1" applyFill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/>
    </xf>
    <xf numFmtId="165" fontId="14" fillId="2" borderId="42" xfId="0" applyNumberFormat="1" applyFont="1" applyFill="1" applyBorder="1" applyAlignment="1">
      <alignment horizontal="center" vertical="center"/>
    </xf>
    <xf numFmtId="165" fontId="14" fillId="2" borderId="15" xfId="0" applyNumberFormat="1" applyFont="1" applyFill="1" applyBorder="1" applyAlignment="1">
      <alignment horizontal="center" vertical="center"/>
    </xf>
    <xf numFmtId="165" fontId="14" fillId="2" borderId="44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>
      <alignment horizontal="center" vertical="center"/>
    </xf>
    <xf numFmtId="165" fontId="14" fillId="2" borderId="34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left" vertical="center" indent="2"/>
    </xf>
    <xf numFmtId="0" fontId="10" fillId="4" borderId="29" xfId="0" applyFont="1" applyFill="1" applyBorder="1" applyAlignment="1">
      <alignment horizontal="center" vertical="center"/>
    </xf>
    <xf numFmtId="14" fontId="8" fillId="4" borderId="21" xfId="0" applyNumberFormat="1" applyFont="1" applyFill="1" applyBorder="1" applyAlignment="1">
      <alignment horizontal="center" vertical="center"/>
    </xf>
    <xf numFmtId="165" fontId="14" fillId="2" borderId="32" xfId="0" applyNumberFormat="1" applyFont="1" applyFill="1" applyBorder="1" applyAlignment="1">
      <alignment horizontal="center" vertical="center" wrapText="1"/>
    </xf>
    <xf numFmtId="14" fontId="8" fillId="4" borderId="37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9" fontId="14" fillId="2" borderId="34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164" fontId="8" fillId="2" borderId="32" xfId="0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64" fontId="8" fillId="5" borderId="34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165" fontId="8" fillId="5" borderId="2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10" fillId="5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</cellXfs>
  <cellStyles count="3">
    <cellStyle name="Normal" xfId="0" builtinId="0" customBuiltin="1"/>
    <cellStyle name="Normal 10 2" xfId="1" xr:uid="{6AA1FA2F-4365-4346-A0CD-679EDAB2D0AE}"/>
    <cellStyle name="Normal 374" xfId="2" xr:uid="{F0384A04-85CA-46A6-88CD-E32369FAD0B0}"/>
  </cellStyles>
  <dxfs count="0"/>
  <tableStyles count="0" defaultTableStyle="TableStyleMedium2" defaultPivotStyle="PivotStyleLight16"/>
  <colors>
    <mruColors>
      <color rgb="FFC2A8F0"/>
      <color rgb="FFE6E6E6"/>
      <color rgb="FFBFBFBF"/>
      <color rgb="FFE6D2F2"/>
      <color rgb="FF7F35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UV Theme-correct 061622">
  <a:themeElements>
    <a:clrScheme name="WTW theme 061622">
      <a:dk1>
        <a:srgbClr val="000000"/>
      </a:dk1>
      <a:lt1>
        <a:srgbClr val="FFFFFF"/>
      </a:lt1>
      <a:dk2>
        <a:srgbClr val="7F35B2"/>
      </a:dk2>
      <a:lt2>
        <a:srgbClr val="E6E6E6"/>
      </a:lt2>
      <a:accent1>
        <a:srgbClr val="48086F"/>
      </a:accent1>
      <a:accent2>
        <a:srgbClr val="C900AC"/>
      </a:accent2>
      <a:accent3>
        <a:srgbClr val="F6517F"/>
      </a:accent3>
      <a:accent4>
        <a:srgbClr val="FF8204"/>
      </a:accent4>
      <a:accent5>
        <a:srgbClr val="FFB92A"/>
      </a:accent5>
      <a:accent6>
        <a:srgbClr val="3ADCC9"/>
      </a:accent6>
      <a:hlink>
        <a:srgbClr val="7F35B2"/>
      </a:hlink>
      <a:folHlink>
        <a:srgbClr val="48086F"/>
      </a:folHlink>
    </a:clrScheme>
    <a:fontScheme name="TW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0EB7-E375-4E46-AD51-16398F2BA62C}">
  <sheetPr>
    <tabColor theme="4"/>
  </sheetPr>
  <dimension ref="A1:M87"/>
  <sheetViews>
    <sheetView tabSelected="1" view="pageBreakPreview" topLeftCell="A4" zoomScaleNormal="100" zoomScaleSheetLayoutView="100" zoomScalePageLayoutView="75" workbookViewId="0">
      <selection activeCell="J9" sqref="J9"/>
    </sheetView>
  </sheetViews>
  <sheetFormatPr defaultRowHeight="12.75" x14ac:dyDescent="0.2"/>
  <cols>
    <col min="1" max="1" width="2.5703125" customWidth="1"/>
    <col min="2" max="2" width="6.140625" style="1" customWidth="1"/>
    <col min="3" max="3" width="65.42578125" bestFit="1" customWidth="1"/>
    <col min="4" max="5" width="22.5703125" customWidth="1"/>
    <col min="6" max="6" width="2.5703125" customWidth="1"/>
    <col min="7" max="12" width="22.5703125" customWidth="1"/>
    <col min="13" max="13" width="2.5703125" customWidth="1"/>
    <col min="14" max="14" width="4.42578125" customWidth="1"/>
    <col min="15" max="15" width="3.85546875" customWidth="1"/>
  </cols>
  <sheetData>
    <row r="1" spans="1:13" ht="26.25" x14ac:dyDescent="0.4">
      <c r="A1" s="18"/>
      <c r="B1" s="188" t="s">
        <v>72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"/>
    </row>
    <row r="2" spans="1:13" ht="20.25" x14ac:dyDescent="0.3">
      <c r="A2" s="19"/>
      <c r="B2" s="189" t="s">
        <v>10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9"/>
    </row>
    <row r="3" spans="1:13" ht="20.25" x14ac:dyDescent="0.3">
      <c r="A3" s="20"/>
      <c r="B3" s="189" t="s">
        <v>76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20"/>
    </row>
    <row r="4" spans="1:13" ht="21" thickBot="1" x14ac:dyDescent="0.35">
      <c r="A4" s="190"/>
      <c r="B4" s="190"/>
      <c r="C4" s="4"/>
      <c r="D4" s="4"/>
      <c r="E4" s="4"/>
      <c r="F4" s="4"/>
      <c r="G4" s="4"/>
      <c r="H4" s="4"/>
      <c r="I4" s="4"/>
      <c r="J4" s="4"/>
      <c r="K4" s="4"/>
      <c r="L4" s="4"/>
      <c r="M4" s="14"/>
    </row>
    <row r="5" spans="1:13" s="54" customFormat="1" ht="15.75" x14ac:dyDescent="0.2">
      <c r="A5" s="16"/>
      <c r="B5" s="27"/>
      <c r="C5" s="61" t="s">
        <v>11</v>
      </c>
      <c r="D5" s="194" t="s">
        <v>21</v>
      </c>
      <c r="E5" s="195"/>
      <c r="F5" s="22"/>
      <c r="G5" s="27" t="s">
        <v>1</v>
      </c>
      <c r="H5" s="25" t="s">
        <v>1</v>
      </c>
      <c r="I5" s="25" t="s">
        <v>1</v>
      </c>
      <c r="J5" s="25" t="s">
        <v>1</v>
      </c>
      <c r="K5" s="25" t="s">
        <v>1</v>
      </c>
      <c r="L5" s="26" t="s">
        <v>1</v>
      </c>
      <c r="M5" s="16"/>
    </row>
    <row r="6" spans="1:13" s="54" customFormat="1" ht="15.75" x14ac:dyDescent="0.2">
      <c r="A6" s="16"/>
      <c r="B6" s="30"/>
      <c r="C6" s="98" t="s">
        <v>9</v>
      </c>
      <c r="D6" s="196" t="s">
        <v>78</v>
      </c>
      <c r="E6" s="197"/>
      <c r="F6" s="22"/>
      <c r="G6" s="30" t="s">
        <v>78</v>
      </c>
      <c r="H6" s="30" t="s">
        <v>78</v>
      </c>
      <c r="I6" s="30" t="s">
        <v>78</v>
      </c>
      <c r="J6" s="30" t="s">
        <v>78</v>
      </c>
      <c r="K6" s="28" t="s">
        <v>78</v>
      </c>
      <c r="L6" s="29" t="s">
        <v>78</v>
      </c>
      <c r="M6" s="16"/>
    </row>
    <row r="7" spans="1:13" s="54" customFormat="1" ht="15.75" x14ac:dyDescent="0.2">
      <c r="A7" s="16"/>
      <c r="B7" s="30"/>
      <c r="C7" s="98" t="s">
        <v>12</v>
      </c>
      <c r="D7" s="28" t="s">
        <v>75</v>
      </c>
      <c r="E7" s="29" t="s">
        <v>75</v>
      </c>
      <c r="F7" s="22"/>
      <c r="G7" s="30" t="s">
        <v>75</v>
      </c>
      <c r="H7" s="28" t="s">
        <v>13</v>
      </c>
      <c r="I7" s="28" t="s">
        <v>13</v>
      </c>
      <c r="J7" s="28" t="s">
        <v>13</v>
      </c>
      <c r="K7" s="28" t="s">
        <v>13</v>
      </c>
      <c r="L7" s="29" t="s">
        <v>13</v>
      </c>
      <c r="M7" s="16"/>
    </row>
    <row r="8" spans="1:13" s="54" customFormat="1" ht="15.75" x14ac:dyDescent="0.2">
      <c r="A8" s="16"/>
      <c r="B8" s="23"/>
      <c r="C8" s="47"/>
      <c r="D8" s="11" t="s">
        <v>0</v>
      </c>
      <c r="E8" s="21" t="s">
        <v>3</v>
      </c>
      <c r="F8" s="22"/>
      <c r="G8" s="23" t="s">
        <v>80</v>
      </c>
      <c r="H8" s="11" t="s">
        <v>81</v>
      </c>
      <c r="I8" s="11" t="s">
        <v>82</v>
      </c>
      <c r="J8" s="11" t="s">
        <v>83</v>
      </c>
      <c r="K8" s="11" t="s">
        <v>7</v>
      </c>
      <c r="L8" s="21" t="s">
        <v>7</v>
      </c>
      <c r="M8" s="16"/>
    </row>
    <row r="9" spans="1:13" s="54" customFormat="1" ht="15.75" x14ac:dyDescent="0.2">
      <c r="A9" s="16"/>
      <c r="B9" s="23"/>
      <c r="C9" s="47" t="s">
        <v>14</v>
      </c>
      <c r="D9" s="63" t="s">
        <v>15</v>
      </c>
      <c r="E9" s="21" t="s">
        <v>15</v>
      </c>
      <c r="F9" s="22"/>
      <c r="G9" s="62" t="s">
        <v>15</v>
      </c>
      <c r="H9" s="11" t="s">
        <v>15</v>
      </c>
      <c r="I9" s="63" t="s">
        <v>15</v>
      </c>
      <c r="J9" s="63" t="s">
        <v>15</v>
      </c>
      <c r="K9" s="63" t="s">
        <v>15</v>
      </c>
      <c r="L9" s="21" t="s">
        <v>15</v>
      </c>
      <c r="M9" s="16"/>
    </row>
    <row r="10" spans="1:13" s="54" customFormat="1" ht="18" customHeight="1" x14ac:dyDescent="0.2">
      <c r="A10" s="16"/>
      <c r="B10" s="137"/>
      <c r="C10" s="138" t="s">
        <v>16</v>
      </c>
      <c r="D10" s="186" t="s">
        <v>73</v>
      </c>
      <c r="E10" s="100"/>
      <c r="F10" s="64"/>
      <c r="G10" s="101"/>
      <c r="H10" s="102"/>
      <c r="I10" s="99"/>
      <c r="J10" s="102"/>
      <c r="K10" s="99"/>
      <c r="L10" s="100"/>
      <c r="M10" s="16"/>
    </row>
    <row r="11" spans="1:13" s="53" customFormat="1" ht="18" customHeight="1" x14ac:dyDescent="0.2">
      <c r="A11" s="16"/>
      <c r="B11" s="170"/>
      <c r="C11" s="171" t="s">
        <v>17</v>
      </c>
      <c r="D11" s="172"/>
      <c r="E11" s="173"/>
      <c r="F11" s="48"/>
      <c r="G11" s="175"/>
      <c r="H11" s="176"/>
      <c r="I11" s="177"/>
      <c r="J11" s="176"/>
      <c r="K11" s="177"/>
      <c r="L11" s="178"/>
      <c r="M11" s="16"/>
    </row>
    <row r="12" spans="1:13" s="54" customFormat="1" ht="41.25" customHeight="1" x14ac:dyDescent="0.2">
      <c r="A12" s="16"/>
      <c r="B12" s="137"/>
      <c r="C12" s="133" t="s">
        <v>74</v>
      </c>
      <c r="D12" s="187" t="s">
        <v>77</v>
      </c>
      <c r="E12" s="168"/>
      <c r="F12" s="64"/>
      <c r="G12" s="174"/>
      <c r="H12" s="160"/>
      <c r="I12" s="157"/>
      <c r="J12" s="160"/>
      <c r="K12" s="157"/>
      <c r="L12" s="158"/>
      <c r="M12" s="16"/>
    </row>
    <row r="13" spans="1:13" s="54" customFormat="1" ht="18" customHeight="1" x14ac:dyDescent="0.2">
      <c r="A13" s="16"/>
      <c r="B13" s="139"/>
      <c r="C13" s="140" t="s">
        <v>18</v>
      </c>
      <c r="D13" s="24" t="s">
        <v>79</v>
      </c>
      <c r="E13" s="35"/>
      <c r="F13" s="8"/>
      <c r="G13" s="34"/>
      <c r="H13" s="45"/>
      <c r="I13" s="24"/>
      <c r="J13" s="45"/>
      <c r="K13" s="24"/>
      <c r="L13" s="35"/>
      <c r="M13" s="16"/>
    </row>
    <row r="14" spans="1:13" s="54" customFormat="1" ht="18" customHeight="1" x14ac:dyDescent="0.2">
      <c r="A14" s="16"/>
      <c r="B14" s="139"/>
      <c r="C14" s="140" t="s">
        <v>19</v>
      </c>
      <c r="D14" s="127">
        <v>350000</v>
      </c>
      <c r="E14" s="124">
        <v>350000</v>
      </c>
      <c r="F14" s="8"/>
      <c r="G14" s="10">
        <v>350000</v>
      </c>
      <c r="H14" s="126">
        <v>400000</v>
      </c>
      <c r="I14" s="127">
        <v>450000</v>
      </c>
      <c r="J14" s="126">
        <v>500000</v>
      </c>
      <c r="K14" s="127"/>
      <c r="L14" s="124"/>
      <c r="M14" s="16"/>
    </row>
    <row r="15" spans="1:13" s="54" customFormat="1" ht="18" hidden="1" customHeight="1" x14ac:dyDescent="0.2">
      <c r="A15" s="16"/>
      <c r="B15" s="139"/>
      <c r="C15" s="140" t="s">
        <v>20</v>
      </c>
      <c r="D15" s="127"/>
      <c r="E15" s="124"/>
      <c r="F15" s="8"/>
      <c r="G15" s="10"/>
      <c r="H15" s="126"/>
      <c r="I15" s="127"/>
      <c r="J15" s="126"/>
      <c r="K15" s="127"/>
      <c r="L15" s="124"/>
      <c r="M15" s="16"/>
    </row>
    <row r="16" spans="1:13" s="54" customFormat="1" ht="18" customHeight="1" x14ac:dyDescent="0.2">
      <c r="A16" s="16"/>
      <c r="B16" s="139"/>
      <c r="C16" s="140" t="s">
        <v>22</v>
      </c>
      <c r="D16" s="24" t="s">
        <v>23</v>
      </c>
      <c r="E16" s="35"/>
      <c r="F16" s="8"/>
      <c r="G16" s="34"/>
      <c r="H16" s="45"/>
      <c r="I16" s="24"/>
      <c r="J16" s="45"/>
      <c r="K16" s="24"/>
      <c r="L16" s="35"/>
      <c r="M16" s="16"/>
    </row>
    <row r="17" spans="1:13" s="54" customFormat="1" ht="18" customHeight="1" x14ac:dyDescent="0.2">
      <c r="A17" s="16"/>
      <c r="B17" s="139"/>
      <c r="C17" s="140" t="s">
        <v>24</v>
      </c>
      <c r="D17" s="127" t="s">
        <v>23</v>
      </c>
      <c r="E17" s="124"/>
      <c r="F17" s="8"/>
      <c r="G17" s="10"/>
      <c r="H17" s="126"/>
      <c r="I17" s="127"/>
      <c r="J17" s="126"/>
      <c r="K17" s="127"/>
      <c r="L17" s="124"/>
      <c r="M17" s="16"/>
    </row>
    <row r="18" spans="1:13" s="54" customFormat="1" ht="18" customHeight="1" x14ac:dyDescent="0.2">
      <c r="A18" s="16"/>
      <c r="B18" s="139"/>
      <c r="C18" s="141" t="s">
        <v>25</v>
      </c>
      <c r="D18" s="24" t="s">
        <v>26</v>
      </c>
      <c r="E18" s="179"/>
      <c r="F18" s="8"/>
      <c r="G18" s="34"/>
      <c r="H18" s="45"/>
      <c r="I18" s="24"/>
      <c r="J18" s="45"/>
      <c r="K18" s="24"/>
      <c r="L18" s="35"/>
      <c r="M18" s="16"/>
    </row>
    <row r="19" spans="1:13" s="54" customFormat="1" ht="18" customHeight="1" x14ac:dyDescent="0.2">
      <c r="A19" s="16"/>
      <c r="B19" s="139"/>
      <c r="C19" s="141" t="s">
        <v>27</v>
      </c>
      <c r="D19" s="69">
        <v>0.4</v>
      </c>
      <c r="E19" s="180"/>
      <c r="F19" s="8"/>
      <c r="G19" s="71"/>
      <c r="H19" s="45"/>
      <c r="I19" s="24"/>
      <c r="J19" s="45"/>
      <c r="K19" s="24"/>
      <c r="L19" s="35"/>
      <c r="M19" s="16"/>
    </row>
    <row r="20" spans="1:13" s="54" customFormat="1" ht="18" customHeight="1" x14ac:dyDescent="0.2">
      <c r="A20" s="16"/>
      <c r="B20" s="139"/>
      <c r="C20" s="141" t="s">
        <v>28</v>
      </c>
      <c r="D20" s="24" t="s">
        <v>26</v>
      </c>
      <c r="E20" s="35"/>
      <c r="F20" s="8"/>
      <c r="G20" s="34"/>
      <c r="H20" s="45"/>
      <c r="I20" s="24"/>
      <c r="J20" s="45"/>
      <c r="K20" s="24"/>
      <c r="L20" s="35"/>
      <c r="M20" s="16"/>
    </row>
    <row r="21" spans="1:13" s="54" customFormat="1" ht="18" customHeight="1" x14ac:dyDescent="0.2">
      <c r="A21" s="16"/>
      <c r="B21" s="139"/>
      <c r="C21" s="141" t="s">
        <v>29</v>
      </c>
      <c r="D21" s="181" t="s">
        <v>26</v>
      </c>
      <c r="E21" s="35"/>
      <c r="F21" s="8"/>
      <c r="G21" s="34"/>
      <c r="H21" s="45"/>
      <c r="I21" s="24"/>
      <c r="J21" s="45"/>
      <c r="K21" s="24"/>
      <c r="L21" s="35"/>
      <c r="M21" s="16"/>
    </row>
    <row r="22" spans="1:13" s="54" customFormat="1" ht="18" customHeight="1" x14ac:dyDescent="0.2">
      <c r="A22" s="16"/>
      <c r="B22" s="139"/>
      <c r="C22" s="141" t="s">
        <v>30</v>
      </c>
      <c r="D22" s="24" t="s">
        <v>26</v>
      </c>
      <c r="E22" s="35"/>
      <c r="F22" s="8"/>
      <c r="G22" s="34"/>
      <c r="H22" s="45"/>
      <c r="I22" s="24"/>
      <c r="J22" s="45"/>
      <c r="K22" s="24"/>
      <c r="L22" s="35"/>
      <c r="M22" s="16"/>
    </row>
    <row r="23" spans="1:13" s="54" customFormat="1" ht="18" customHeight="1" x14ac:dyDescent="0.2">
      <c r="A23" s="16"/>
      <c r="B23" s="139"/>
      <c r="C23" s="141" t="s">
        <v>31</v>
      </c>
      <c r="D23" s="24" t="s">
        <v>26</v>
      </c>
      <c r="E23" s="35"/>
      <c r="F23" s="8"/>
      <c r="G23" s="34"/>
      <c r="H23" s="45"/>
      <c r="I23" s="24"/>
      <c r="J23" s="45"/>
      <c r="K23" s="24"/>
      <c r="L23" s="35"/>
      <c r="M23" s="16"/>
    </row>
    <row r="24" spans="1:13" s="54" customFormat="1" ht="18" customHeight="1" x14ac:dyDescent="0.2">
      <c r="A24" s="16"/>
      <c r="B24" s="139"/>
      <c r="C24" s="141" t="s">
        <v>32</v>
      </c>
      <c r="D24" s="24"/>
      <c r="E24" s="35"/>
      <c r="F24" s="8"/>
      <c r="G24" s="34"/>
      <c r="H24" s="45"/>
      <c r="I24" s="24"/>
      <c r="J24" s="45"/>
      <c r="K24" s="24"/>
      <c r="L24" s="35"/>
      <c r="M24" s="16"/>
    </row>
    <row r="25" spans="1:13" s="54" customFormat="1" ht="18" customHeight="1" x14ac:dyDescent="0.2">
      <c r="A25" s="16"/>
      <c r="B25" s="139"/>
      <c r="C25" s="142" t="s">
        <v>33</v>
      </c>
      <c r="D25" s="32"/>
      <c r="E25" s="33"/>
      <c r="F25" s="8"/>
      <c r="G25" s="7"/>
      <c r="H25" s="46"/>
      <c r="I25" s="32"/>
      <c r="J25" s="46"/>
      <c r="K25" s="32"/>
      <c r="L25" s="33"/>
      <c r="M25" s="16"/>
    </row>
    <row r="26" spans="1:13" s="54" customFormat="1" ht="18" hidden="1" customHeight="1" x14ac:dyDescent="0.2">
      <c r="A26" s="16"/>
      <c r="B26" s="143"/>
      <c r="C26" s="144" t="s">
        <v>34</v>
      </c>
      <c r="D26" s="127"/>
      <c r="E26" s="124"/>
      <c r="F26" s="8"/>
      <c r="G26" s="10"/>
      <c r="H26" s="126"/>
      <c r="I26" s="127"/>
      <c r="J26" s="126"/>
      <c r="K26" s="127"/>
      <c r="L26" s="124"/>
      <c r="M26" s="16"/>
    </row>
    <row r="27" spans="1:13" s="54" customFormat="1" ht="18" hidden="1" customHeight="1" x14ac:dyDescent="0.2">
      <c r="A27" s="16"/>
      <c r="B27" s="143"/>
      <c r="C27" s="144" t="s">
        <v>35</v>
      </c>
      <c r="D27" s="127"/>
      <c r="E27" s="124"/>
      <c r="F27" s="8"/>
      <c r="G27" s="10"/>
      <c r="H27" s="126"/>
      <c r="I27" s="127"/>
      <c r="J27" s="126"/>
      <c r="K27" s="127"/>
      <c r="L27" s="124"/>
      <c r="M27" s="16"/>
    </row>
    <row r="28" spans="1:13" s="54" customFormat="1" ht="18" hidden="1" customHeight="1" x14ac:dyDescent="0.2">
      <c r="A28" s="16"/>
      <c r="B28" s="143"/>
      <c r="C28" s="144" t="s">
        <v>36</v>
      </c>
      <c r="D28" s="127"/>
      <c r="E28" s="124"/>
      <c r="F28" s="8"/>
      <c r="G28" s="10"/>
      <c r="H28" s="126"/>
      <c r="I28" s="127"/>
      <c r="J28" s="126"/>
      <c r="K28" s="127"/>
      <c r="L28" s="124"/>
      <c r="M28" s="16"/>
    </row>
    <row r="29" spans="1:13" s="54" customFormat="1" ht="18" hidden="1" customHeight="1" x14ac:dyDescent="0.2">
      <c r="A29" s="16"/>
      <c r="B29" s="143"/>
      <c r="C29" s="144" t="s">
        <v>37</v>
      </c>
      <c r="D29" s="127"/>
      <c r="E29" s="124"/>
      <c r="F29" s="8"/>
      <c r="G29" s="10"/>
      <c r="H29" s="126"/>
      <c r="I29" s="127"/>
      <c r="J29" s="126"/>
      <c r="K29" s="127"/>
      <c r="L29" s="124"/>
      <c r="M29" s="16"/>
    </row>
    <row r="30" spans="1:13" s="54" customFormat="1" ht="18" customHeight="1" x14ac:dyDescent="0.2">
      <c r="A30" s="16"/>
      <c r="B30" s="143">
        <v>5663</v>
      </c>
      <c r="C30" s="144" t="s">
        <v>38</v>
      </c>
      <c r="D30" s="161">
        <v>66.650000000000006</v>
      </c>
      <c r="E30" s="156"/>
      <c r="F30" s="169"/>
      <c r="G30" s="162"/>
      <c r="H30" s="163"/>
      <c r="I30" s="161"/>
      <c r="J30" s="163"/>
      <c r="K30" s="161"/>
      <c r="L30" s="156"/>
      <c r="M30" s="16"/>
    </row>
    <row r="31" spans="1:13" s="54" customFormat="1" ht="18" customHeight="1" x14ac:dyDescent="0.2">
      <c r="A31" s="16"/>
      <c r="B31" s="139"/>
      <c r="C31" s="145" t="s">
        <v>39</v>
      </c>
      <c r="D31" s="17">
        <f>SUMPRODUCT($B$26:$B$30,D26:D30)</f>
        <v>377438.95</v>
      </c>
      <c r="E31" s="40">
        <f>SUMPRODUCT($B$26:$B$30,E26:E30)</f>
        <v>0</v>
      </c>
      <c r="F31" s="8"/>
      <c r="G31" s="41">
        <f t="shared" ref="G31:L31" si="0">SUMPRODUCT($B$26:$B$30,G26:G30)</f>
        <v>0</v>
      </c>
      <c r="H31" s="17">
        <f t="shared" si="0"/>
        <v>0</v>
      </c>
      <c r="I31" s="17">
        <f t="shared" si="0"/>
        <v>0</v>
      </c>
      <c r="J31" s="17">
        <f t="shared" si="0"/>
        <v>0</v>
      </c>
      <c r="K31" s="17">
        <f t="shared" si="0"/>
        <v>0</v>
      </c>
      <c r="L31" s="40">
        <f t="shared" si="0"/>
        <v>0</v>
      </c>
      <c r="M31" s="16"/>
    </row>
    <row r="32" spans="1:13" s="54" customFormat="1" ht="18" customHeight="1" thickBot="1" x14ac:dyDescent="0.25">
      <c r="A32" s="16"/>
      <c r="B32" s="146"/>
      <c r="C32" s="132" t="s">
        <v>40</v>
      </c>
      <c r="D32" s="65">
        <f>D31*12</f>
        <v>4529267.4000000004</v>
      </c>
      <c r="E32" s="66">
        <f>E31*12</f>
        <v>0</v>
      </c>
      <c r="F32" s="9"/>
      <c r="G32" s="67">
        <f t="shared" ref="G32:L32" si="1">G31*12</f>
        <v>0</v>
      </c>
      <c r="H32" s="68">
        <f t="shared" si="1"/>
        <v>0</v>
      </c>
      <c r="I32" s="65">
        <f t="shared" si="1"/>
        <v>0</v>
      </c>
      <c r="J32" s="68">
        <f t="shared" si="1"/>
        <v>0</v>
      </c>
      <c r="K32" s="65">
        <f t="shared" si="1"/>
        <v>0</v>
      </c>
      <c r="L32" s="66">
        <f t="shared" si="1"/>
        <v>0</v>
      </c>
      <c r="M32" s="16"/>
    </row>
    <row r="33" spans="1:13" s="54" customFormat="1" ht="18" hidden="1" customHeight="1" x14ac:dyDescent="0.2">
      <c r="A33" s="16"/>
      <c r="B33" s="50"/>
      <c r="C33" s="37" t="s">
        <v>41</v>
      </c>
      <c r="D33" s="56" t="s">
        <v>15</v>
      </c>
      <c r="E33" s="39" t="s">
        <v>15</v>
      </c>
      <c r="F33" s="5"/>
      <c r="G33" s="55" t="s">
        <v>15</v>
      </c>
      <c r="H33" s="38" t="s">
        <v>15</v>
      </c>
      <c r="I33" s="56" t="s">
        <v>15</v>
      </c>
      <c r="J33" s="56" t="s">
        <v>15</v>
      </c>
      <c r="K33" s="56" t="s">
        <v>15</v>
      </c>
      <c r="L33" s="39" t="s">
        <v>15</v>
      </c>
      <c r="M33" s="16"/>
    </row>
    <row r="34" spans="1:13" s="54" customFormat="1" ht="18" hidden="1" customHeight="1" x14ac:dyDescent="0.2">
      <c r="A34" s="16"/>
      <c r="B34" s="139"/>
      <c r="C34" s="140" t="s">
        <v>18</v>
      </c>
      <c r="D34" s="24"/>
      <c r="E34" s="35"/>
      <c r="F34" s="6"/>
      <c r="G34" s="34"/>
      <c r="H34" s="45"/>
      <c r="I34" s="24"/>
      <c r="J34" s="45"/>
      <c r="K34" s="24"/>
      <c r="L34" s="35"/>
      <c r="M34" s="16"/>
    </row>
    <row r="35" spans="1:13" s="54" customFormat="1" ht="18" hidden="1" customHeight="1" x14ac:dyDescent="0.2">
      <c r="A35" s="16"/>
      <c r="B35" s="139"/>
      <c r="C35" s="140" t="s">
        <v>42</v>
      </c>
      <c r="D35" s="69">
        <v>1.25</v>
      </c>
      <c r="E35" s="70">
        <v>1.25</v>
      </c>
      <c r="F35" s="6"/>
      <c r="G35" s="71">
        <v>1.25</v>
      </c>
      <c r="H35" s="72">
        <v>1.25</v>
      </c>
      <c r="I35" s="69">
        <v>1.25</v>
      </c>
      <c r="J35" s="72">
        <v>1.25</v>
      </c>
      <c r="K35" s="69">
        <v>1.25</v>
      </c>
      <c r="L35" s="70">
        <v>1.25</v>
      </c>
      <c r="M35" s="16"/>
    </row>
    <row r="36" spans="1:13" s="54" customFormat="1" ht="18" hidden="1" customHeight="1" x14ac:dyDescent="0.2">
      <c r="A36" s="16"/>
      <c r="B36" s="139"/>
      <c r="C36" s="140" t="s">
        <v>43</v>
      </c>
      <c r="D36" s="127"/>
      <c r="E36" s="124"/>
      <c r="F36" s="6"/>
      <c r="G36" s="10"/>
      <c r="H36" s="126"/>
      <c r="I36" s="127"/>
      <c r="J36" s="126"/>
      <c r="K36" s="127"/>
      <c r="L36" s="124"/>
      <c r="M36" s="16"/>
    </row>
    <row r="37" spans="1:13" s="54" customFormat="1" ht="18" hidden="1" customHeight="1" x14ac:dyDescent="0.2">
      <c r="A37" s="16"/>
      <c r="B37" s="139"/>
      <c r="C37" s="140" t="s">
        <v>44</v>
      </c>
      <c r="D37" s="127"/>
      <c r="E37" s="124"/>
      <c r="F37" s="6"/>
      <c r="G37" s="10"/>
      <c r="H37" s="126"/>
      <c r="I37" s="127"/>
      <c r="J37" s="126"/>
      <c r="K37" s="127"/>
      <c r="L37" s="124"/>
      <c r="M37" s="16"/>
    </row>
    <row r="38" spans="1:13" s="54" customFormat="1" ht="18" hidden="1" customHeight="1" x14ac:dyDescent="0.2">
      <c r="A38" s="16"/>
      <c r="B38" s="139"/>
      <c r="C38" s="140" t="s">
        <v>45</v>
      </c>
      <c r="D38" s="69"/>
      <c r="E38" s="70"/>
      <c r="F38" s="6"/>
      <c r="G38" s="71"/>
      <c r="H38" s="72"/>
      <c r="I38" s="69"/>
      <c r="J38" s="72"/>
      <c r="K38" s="69"/>
      <c r="L38" s="70"/>
      <c r="M38" s="16"/>
    </row>
    <row r="39" spans="1:13" s="54" customFormat="1" ht="18" hidden="1" customHeight="1" x14ac:dyDescent="0.2">
      <c r="A39" s="16"/>
      <c r="B39" s="139"/>
      <c r="C39" s="147" t="s">
        <v>46</v>
      </c>
      <c r="D39" s="24"/>
      <c r="E39" s="35"/>
      <c r="F39" s="6"/>
      <c r="G39" s="34"/>
      <c r="H39" s="45"/>
      <c r="I39" s="24"/>
      <c r="J39" s="45"/>
      <c r="K39" s="24"/>
      <c r="L39" s="35"/>
      <c r="M39" s="16"/>
    </row>
    <row r="40" spans="1:13" s="54" customFormat="1" ht="18" hidden="1" customHeight="1" x14ac:dyDescent="0.2">
      <c r="A40" s="16"/>
      <c r="B40" s="143"/>
      <c r="C40" s="144" t="s">
        <v>34</v>
      </c>
      <c r="D40" s="161"/>
      <c r="E40" s="156"/>
      <c r="F40" s="6"/>
      <c r="G40" s="162"/>
      <c r="H40" s="163"/>
      <c r="I40" s="161"/>
      <c r="J40" s="163"/>
      <c r="K40" s="161"/>
      <c r="L40" s="156"/>
      <c r="M40" s="16"/>
    </row>
    <row r="41" spans="1:13" s="54" customFormat="1" ht="18" hidden="1" customHeight="1" x14ac:dyDescent="0.2">
      <c r="A41" s="16"/>
      <c r="B41" s="143"/>
      <c r="C41" s="144" t="s">
        <v>35</v>
      </c>
      <c r="D41" s="161"/>
      <c r="E41" s="156"/>
      <c r="F41" s="6"/>
      <c r="G41" s="162"/>
      <c r="H41" s="163"/>
      <c r="I41" s="161"/>
      <c r="J41" s="163"/>
      <c r="K41" s="161"/>
      <c r="L41" s="156"/>
      <c r="M41" s="16"/>
    </row>
    <row r="42" spans="1:13" s="54" customFormat="1" ht="18" hidden="1" customHeight="1" x14ac:dyDescent="0.2">
      <c r="A42" s="16"/>
      <c r="B42" s="143"/>
      <c r="C42" s="144" t="s">
        <v>36</v>
      </c>
      <c r="D42" s="161"/>
      <c r="E42" s="156"/>
      <c r="F42" s="6"/>
      <c r="G42" s="162"/>
      <c r="H42" s="163"/>
      <c r="I42" s="161"/>
      <c r="J42" s="163"/>
      <c r="K42" s="161"/>
      <c r="L42" s="156"/>
      <c r="M42" s="16"/>
    </row>
    <row r="43" spans="1:13" s="54" customFormat="1" ht="18" hidden="1" customHeight="1" x14ac:dyDescent="0.2">
      <c r="A43" s="16"/>
      <c r="B43" s="143"/>
      <c r="C43" s="144" t="s">
        <v>37</v>
      </c>
      <c r="D43" s="161"/>
      <c r="E43" s="156"/>
      <c r="F43" s="6"/>
      <c r="G43" s="162"/>
      <c r="H43" s="163"/>
      <c r="I43" s="161"/>
      <c r="J43" s="163"/>
      <c r="K43" s="161"/>
      <c r="L43" s="156"/>
      <c r="M43" s="16"/>
    </row>
    <row r="44" spans="1:13" s="54" customFormat="1" ht="18" hidden="1" customHeight="1" x14ac:dyDescent="0.2">
      <c r="A44" s="16"/>
      <c r="B44" s="143">
        <f>$B$30</f>
        <v>5663</v>
      </c>
      <c r="C44" s="144" t="s">
        <v>38</v>
      </c>
      <c r="D44" s="161"/>
      <c r="E44" s="156"/>
      <c r="F44" s="6"/>
      <c r="G44" s="162"/>
      <c r="H44" s="163"/>
      <c r="I44" s="161"/>
      <c r="J44" s="163"/>
      <c r="K44" s="161"/>
      <c r="L44" s="156"/>
      <c r="M44" s="16"/>
    </row>
    <row r="45" spans="1:13" s="54" customFormat="1" ht="18" hidden="1" customHeight="1" x14ac:dyDescent="0.2">
      <c r="A45" s="16"/>
      <c r="B45" s="139"/>
      <c r="C45" s="145" t="s">
        <v>47</v>
      </c>
      <c r="D45" s="17">
        <f>SUMPRODUCT($B$40:$B$44,D40:D44)</f>
        <v>0</v>
      </c>
      <c r="E45" s="42">
        <f>SUMPRODUCT($B$40:$B$44,E40:E44)</f>
        <v>0</v>
      </c>
      <c r="F45" s="6"/>
      <c r="G45" s="41">
        <f t="shared" ref="G45:L45" si="2">SUMPRODUCT($B$40:$B$44,G40:G44)</f>
        <v>0</v>
      </c>
      <c r="H45" s="12">
        <f t="shared" si="2"/>
        <v>0</v>
      </c>
      <c r="I45" s="17">
        <f t="shared" si="2"/>
        <v>0</v>
      </c>
      <c r="J45" s="12">
        <f t="shared" si="2"/>
        <v>0</v>
      </c>
      <c r="K45" s="17">
        <f t="shared" si="2"/>
        <v>0</v>
      </c>
      <c r="L45" s="42">
        <f t="shared" si="2"/>
        <v>0</v>
      </c>
      <c r="M45" s="16"/>
    </row>
    <row r="46" spans="1:13" s="54" customFormat="1" ht="18" hidden="1" customHeight="1" thickBot="1" x14ac:dyDescent="0.25">
      <c r="A46" s="16"/>
      <c r="B46" s="146"/>
      <c r="C46" s="132" t="s">
        <v>48</v>
      </c>
      <c r="D46" s="65">
        <f>D45*12</f>
        <v>0</v>
      </c>
      <c r="E46" s="66">
        <f>E45*12</f>
        <v>0</v>
      </c>
      <c r="F46" s="52"/>
      <c r="G46" s="67">
        <f>G45*12</f>
        <v>0</v>
      </c>
      <c r="H46" s="68">
        <f t="shared" ref="H46:L46" si="3">H45*12</f>
        <v>0</v>
      </c>
      <c r="I46" s="65">
        <f t="shared" si="3"/>
        <v>0</v>
      </c>
      <c r="J46" s="68">
        <f t="shared" si="3"/>
        <v>0</v>
      </c>
      <c r="K46" s="65">
        <f t="shared" si="3"/>
        <v>0</v>
      </c>
      <c r="L46" s="66">
        <f t="shared" si="3"/>
        <v>0</v>
      </c>
      <c r="M46" s="16"/>
    </row>
    <row r="47" spans="1:13" s="54" customFormat="1" ht="18" hidden="1" customHeight="1" x14ac:dyDescent="0.2">
      <c r="A47" s="16"/>
      <c r="B47" s="50"/>
      <c r="C47" s="37" t="s">
        <v>49</v>
      </c>
      <c r="D47" s="73">
        <f>D46+D32</f>
        <v>4529267.4000000004</v>
      </c>
      <c r="E47" s="74">
        <f>E46+E32</f>
        <v>0</v>
      </c>
      <c r="F47" s="5"/>
      <c r="G47" s="75">
        <f t="shared" ref="G47:L47" si="4">G46+G32</f>
        <v>0</v>
      </c>
      <c r="H47" s="74">
        <f t="shared" si="4"/>
        <v>0</v>
      </c>
      <c r="I47" s="73">
        <f t="shared" si="4"/>
        <v>0</v>
      </c>
      <c r="J47" s="74">
        <f t="shared" si="4"/>
        <v>0</v>
      </c>
      <c r="K47" s="73">
        <f t="shared" si="4"/>
        <v>0</v>
      </c>
      <c r="L47" s="76">
        <f t="shared" si="4"/>
        <v>0</v>
      </c>
      <c r="M47" s="16"/>
    </row>
    <row r="48" spans="1:13" s="54" customFormat="1" ht="18" hidden="1" customHeight="1" x14ac:dyDescent="0.2">
      <c r="A48" s="16"/>
      <c r="B48" s="59"/>
      <c r="C48" s="60" t="s">
        <v>4</v>
      </c>
      <c r="D48" s="77" t="s">
        <v>5</v>
      </c>
      <c r="E48" s="78">
        <f>E47-$D$47</f>
        <v>-4529267.4000000004</v>
      </c>
      <c r="F48" s="5"/>
      <c r="G48" s="79">
        <f t="shared" ref="G48:L48" si="5">G47-$D$47</f>
        <v>-4529267.4000000004</v>
      </c>
      <c r="H48" s="78">
        <f t="shared" si="5"/>
        <v>-4529267.4000000004</v>
      </c>
      <c r="I48" s="80">
        <f t="shared" si="5"/>
        <v>-4529267.4000000004</v>
      </c>
      <c r="J48" s="78">
        <f t="shared" si="5"/>
        <v>-4529267.4000000004</v>
      </c>
      <c r="K48" s="80">
        <f t="shared" si="5"/>
        <v>-4529267.4000000004</v>
      </c>
      <c r="L48" s="81">
        <f t="shared" si="5"/>
        <v>-4529267.4000000004</v>
      </c>
      <c r="M48" s="16"/>
    </row>
    <row r="49" spans="1:13" s="54" customFormat="1" ht="18" hidden="1" customHeight="1" thickBot="1" x14ac:dyDescent="0.25">
      <c r="A49" s="16"/>
      <c r="B49" s="82"/>
      <c r="C49" s="83" t="s">
        <v>6</v>
      </c>
      <c r="D49" s="84" t="s">
        <v>5</v>
      </c>
      <c r="E49" s="120">
        <f>(E47/$D$47)-1</f>
        <v>-1</v>
      </c>
      <c r="F49" s="5"/>
      <c r="G49" s="121">
        <f t="shared" ref="G49:L49" si="6">(G47/$D$47)-1</f>
        <v>-1</v>
      </c>
      <c r="H49" s="120">
        <f t="shared" si="6"/>
        <v>-1</v>
      </c>
      <c r="I49" s="122">
        <f t="shared" si="6"/>
        <v>-1</v>
      </c>
      <c r="J49" s="120">
        <f t="shared" si="6"/>
        <v>-1</v>
      </c>
      <c r="K49" s="122">
        <f t="shared" si="6"/>
        <v>-1</v>
      </c>
      <c r="L49" s="123">
        <f t="shared" si="6"/>
        <v>-1</v>
      </c>
      <c r="M49" s="16"/>
    </row>
    <row r="50" spans="1:13" s="110" customFormat="1" ht="8.25" customHeight="1" thickBot="1" x14ac:dyDescent="0.25">
      <c r="A50" s="191"/>
      <c r="B50" s="191"/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51"/>
    </row>
    <row r="51" spans="1:13" s="54" customFormat="1" ht="18" customHeight="1" x14ac:dyDescent="0.2">
      <c r="A51" s="16"/>
      <c r="B51" s="27"/>
      <c r="C51" s="37" t="s">
        <v>50</v>
      </c>
      <c r="D51" s="56"/>
      <c r="E51" s="39"/>
      <c r="F51" s="5"/>
      <c r="G51" s="55"/>
      <c r="H51" s="38"/>
      <c r="I51" s="56"/>
      <c r="J51" s="38"/>
      <c r="K51" s="56"/>
      <c r="L51" s="39"/>
      <c r="M51" s="16"/>
    </row>
    <row r="52" spans="1:13" s="54" customFormat="1" ht="18" customHeight="1" x14ac:dyDescent="0.2">
      <c r="A52" s="16"/>
      <c r="B52" s="136"/>
      <c r="C52" s="148" t="s">
        <v>51</v>
      </c>
      <c r="D52" s="24"/>
      <c r="E52" s="35"/>
      <c r="F52" s="6"/>
      <c r="G52" s="34"/>
      <c r="H52" s="45"/>
      <c r="I52" s="24"/>
      <c r="J52" s="45"/>
      <c r="K52" s="24"/>
      <c r="L52" s="35"/>
      <c r="M52" s="16"/>
    </row>
    <row r="53" spans="1:13" s="54" customFormat="1" ht="18" customHeight="1" x14ac:dyDescent="0.2">
      <c r="A53" s="16"/>
      <c r="B53" s="136">
        <f t="shared" ref="B53:B54" si="7">$B$30</f>
        <v>5663</v>
      </c>
      <c r="C53" s="149" t="s">
        <v>52</v>
      </c>
      <c r="D53" s="161">
        <v>3</v>
      </c>
      <c r="E53" s="156">
        <v>3</v>
      </c>
      <c r="F53" s="6"/>
      <c r="G53" s="182">
        <v>3</v>
      </c>
      <c r="H53" s="183">
        <v>3</v>
      </c>
      <c r="I53" s="184">
        <v>3</v>
      </c>
      <c r="J53" s="183">
        <v>3</v>
      </c>
      <c r="K53" s="184">
        <v>3</v>
      </c>
      <c r="L53" s="185">
        <v>3</v>
      </c>
      <c r="M53" s="16"/>
    </row>
    <row r="54" spans="1:13" s="54" customFormat="1" ht="18" customHeight="1" x14ac:dyDescent="0.2">
      <c r="A54" s="16"/>
      <c r="B54" s="136">
        <f t="shared" si="7"/>
        <v>5663</v>
      </c>
      <c r="C54" s="144" t="s">
        <v>53</v>
      </c>
      <c r="D54" s="161">
        <v>0</v>
      </c>
      <c r="E54" s="156">
        <v>0</v>
      </c>
      <c r="F54" s="6"/>
      <c r="G54" s="162"/>
      <c r="H54" s="163"/>
      <c r="I54" s="161"/>
      <c r="J54" s="163"/>
      <c r="K54" s="161"/>
      <c r="L54" s="156"/>
      <c r="M54" s="16"/>
    </row>
    <row r="55" spans="1:13" s="54" customFormat="1" ht="18" customHeight="1" x14ac:dyDescent="0.2">
      <c r="A55" s="16"/>
      <c r="B55" s="150"/>
      <c r="C55" s="131" t="s">
        <v>54</v>
      </c>
      <c r="D55" s="17">
        <f>SUMPRODUCT($B$53:$B$54,D53:D54)</f>
        <v>16989</v>
      </c>
      <c r="E55" s="17">
        <f>SUMPRODUCT($B$53:$B$54,E53:E54)</f>
        <v>16989</v>
      </c>
      <c r="F55" s="6"/>
      <c r="G55" s="49">
        <f t="shared" ref="G55:L55" si="8">SUMPRODUCT($B$53:$B$54,G53:G54)</f>
        <v>16989</v>
      </c>
      <c r="H55" s="17">
        <f t="shared" si="8"/>
        <v>16989</v>
      </c>
      <c r="I55" s="17">
        <f t="shared" si="8"/>
        <v>16989</v>
      </c>
      <c r="J55" s="17">
        <f t="shared" si="8"/>
        <v>16989</v>
      </c>
      <c r="K55" s="17">
        <f t="shared" si="8"/>
        <v>16989</v>
      </c>
      <c r="L55" s="40">
        <f t="shared" si="8"/>
        <v>16989</v>
      </c>
      <c r="M55" s="16"/>
    </row>
    <row r="56" spans="1:13" s="104" customFormat="1" ht="18" customHeight="1" thickBot="1" x14ac:dyDescent="0.3">
      <c r="A56" s="103"/>
      <c r="B56" s="146"/>
      <c r="C56" s="132" t="s">
        <v>55</v>
      </c>
      <c r="D56" s="65">
        <f>D55*12</f>
        <v>203868</v>
      </c>
      <c r="E56" s="113">
        <f>E55*12</f>
        <v>203868</v>
      </c>
      <c r="F56" s="52"/>
      <c r="G56" s="114">
        <f t="shared" ref="G56:L56" si="9">G55*12</f>
        <v>203868</v>
      </c>
      <c r="H56" s="65">
        <f t="shared" si="9"/>
        <v>203868</v>
      </c>
      <c r="I56" s="65">
        <f t="shared" si="9"/>
        <v>203868</v>
      </c>
      <c r="J56" s="65">
        <f t="shared" si="9"/>
        <v>203868</v>
      </c>
      <c r="K56" s="65">
        <f t="shared" si="9"/>
        <v>203868</v>
      </c>
      <c r="L56" s="115">
        <f t="shared" si="9"/>
        <v>203868</v>
      </c>
      <c r="M56" s="103"/>
    </row>
    <row r="57" spans="1:13" s="110" customFormat="1" ht="8.25" customHeight="1" x14ac:dyDescent="0.2">
      <c r="A57" s="191"/>
      <c r="B57" s="191"/>
      <c r="C57" s="111"/>
      <c r="D57" s="112"/>
      <c r="E57" s="112"/>
      <c r="F57" s="112"/>
      <c r="G57" s="112"/>
      <c r="H57" s="112"/>
      <c r="I57" s="112"/>
      <c r="J57" s="112"/>
      <c r="K57" s="112"/>
      <c r="L57" s="112"/>
      <c r="M57" s="51"/>
    </row>
    <row r="58" spans="1:13" s="54" customFormat="1" ht="18" hidden="1" customHeight="1" x14ac:dyDescent="0.2">
      <c r="A58" s="16"/>
      <c r="B58" s="27"/>
      <c r="C58" s="37" t="s">
        <v>56</v>
      </c>
      <c r="D58" s="56"/>
      <c r="E58" s="39"/>
      <c r="F58" s="5"/>
      <c r="G58" s="55"/>
      <c r="H58" s="38"/>
      <c r="I58" s="56"/>
      <c r="J58" s="38"/>
      <c r="K58" s="56"/>
      <c r="L58" s="39"/>
      <c r="M58" s="16"/>
    </row>
    <row r="59" spans="1:13" s="54" customFormat="1" ht="18" hidden="1" customHeight="1" x14ac:dyDescent="0.2">
      <c r="A59" s="16"/>
      <c r="B59" s="136"/>
      <c r="C59" s="148" t="s">
        <v>34</v>
      </c>
      <c r="D59" s="161"/>
      <c r="E59" s="156"/>
      <c r="F59" s="6"/>
      <c r="G59" s="162"/>
      <c r="H59" s="163"/>
      <c r="I59" s="161"/>
      <c r="J59" s="163"/>
      <c r="K59" s="161"/>
      <c r="L59" s="156"/>
      <c r="M59" s="16"/>
    </row>
    <row r="60" spans="1:13" s="54" customFormat="1" ht="18" hidden="1" customHeight="1" x14ac:dyDescent="0.2">
      <c r="A60" s="16"/>
      <c r="B60" s="136"/>
      <c r="C60" s="144" t="s">
        <v>37</v>
      </c>
      <c r="D60" s="161"/>
      <c r="E60" s="156"/>
      <c r="F60" s="6"/>
      <c r="G60" s="162"/>
      <c r="H60" s="163"/>
      <c r="I60" s="161"/>
      <c r="J60" s="163"/>
      <c r="K60" s="161"/>
      <c r="L60" s="156"/>
      <c r="M60" s="16"/>
    </row>
    <row r="61" spans="1:13" s="54" customFormat="1" ht="18" hidden="1" customHeight="1" x14ac:dyDescent="0.2">
      <c r="A61" s="16"/>
      <c r="B61" s="139">
        <f>SUM(B59:B60)</f>
        <v>0</v>
      </c>
      <c r="C61" s="151" t="s">
        <v>57</v>
      </c>
      <c r="D61" s="128"/>
      <c r="E61" s="125"/>
      <c r="F61" s="6"/>
      <c r="G61" s="162"/>
      <c r="H61" s="163"/>
      <c r="I61" s="161"/>
      <c r="J61" s="163"/>
      <c r="K61" s="161"/>
      <c r="L61" s="156"/>
      <c r="M61" s="16"/>
    </row>
    <row r="62" spans="1:13" s="54" customFormat="1" ht="18" hidden="1" customHeight="1" x14ac:dyDescent="0.2">
      <c r="A62" s="16"/>
      <c r="B62" s="150"/>
      <c r="C62" s="131" t="s">
        <v>58</v>
      </c>
      <c r="D62" s="17">
        <f>SUMPRODUCT($B$59:$B$61,D59:D61)</f>
        <v>0</v>
      </c>
      <c r="E62" s="17">
        <f>SUMPRODUCT($B$59:$B$61,E59:E61)</f>
        <v>0</v>
      </c>
      <c r="F62" s="6"/>
      <c r="G62" s="49">
        <f t="shared" ref="G62:L62" si="10">SUMPRODUCT($B$59:$B$61,G59:G61)</f>
        <v>0</v>
      </c>
      <c r="H62" s="17">
        <f t="shared" si="10"/>
        <v>0</v>
      </c>
      <c r="I62" s="17">
        <f t="shared" si="10"/>
        <v>0</v>
      </c>
      <c r="J62" s="17">
        <f t="shared" si="10"/>
        <v>0</v>
      </c>
      <c r="K62" s="17">
        <f t="shared" si="10"/>
        <v>0</v>
      </c>
      <c r="L62" s="40">
        <f t="shared" si="10"/>
        <v>0</v>
      </c>
      <c r="M62" s="16"/>
    </row>
    <row r="63" spans="1:13" s="104" customFormat="1" ht="18" hidden="1" customHeight="1" thickBot="1" x14ac:dyDescent="0.3">
      <c r="A63" s="103"/>
      <c r="B63" s="146"/>
      <c r="C63" s="132" t="s">
        <v>59</v>
      </c>
      <c r="D63" s="65">
        <f>D62*12</f>
        <v>0</v>
      </c>
      <c r="E63" s="113">
        <f>E62*12</f>
        <v>0</v>
      </c>
      <c r="F63" s="52"/>
      <c r="G63" s="114">
        <f t="shared" ref="G63:L63" si="11">G62*12</f>
        <v>0</v>
      </c>
      <c r="H63" s="65">
        <f t="shared" si="11"/>
        <v>0</v>
      </c>
      <c r="I63" s="65">
        <f t="shared" si="11"/>
        <v>0</v>
      </c>
      <c r="J63" s="65">
        <f t="shared" si="11"/>
        <v>0</v>
      </c>
      <c r="K63" s="65">
        <f t="shared" si="11"/>
        <v>0</v>
      </c>
      <c r="L63" s="115">
        <f t="shared" si="11"/>
        <v>0</v>
      </c>
      <c r="M63" s="103"/>
    </row>
    <row r="64" spans="1:13" s="110" customFormat="1" ht="8.25" hidden="1" customHeight="1" thickBot="1" x14ac:dyDescent="0.25">
      <c r="A64" s="191"/>
      <c r="B64" s="191"/>
      <c r="C64" s="43"/>
      <c r="D64" s="36"/>
      <c r="E64" s="36"/>
      <c r="F64" s="36"/>
      <c r="G64" s="36"/>
      <c r="H64" s="36"/>
      <c r="I64" s="36"/>
      <c r="J64" s="36"/>
      <c r="K64" s="36"/>
      <c r="L64" s="36"/>
      <c r="M64" s="51"/>
    </row>
    <row r="65" spans="1:13" s="54" customFormat="1" ht="18" hidden="1" customHeight="1" x14ac:dyDescent="0.2">
      <c r="A65" s="16"/>
      <c r="B65" s="50"/>
      <c r="C65" s="37" t="s">
        <v>60</v>
      </c>
      <c r="D65" s="73">
        <f>SUM(D47,D56,D63)</f>
        <v>4733135.4000000004</v>
      </c>
      <c r="E65" s="86">
        <f>SUM(E47,E56,E63)</f>
        <v>203868</v>
      </c>
      <c r="F65" s="87"/>
      <c r="G65" s="75">
        <f t="shared" ref="G65:L65" si="12">SUM(G47,G56,G63)</f>
        <v>203868</v>
      </c>
      <c r="H65" s="73">
        <f t="shared" si="12"/>
        <v>203868</v>
      </c>
      <c r="I65" s="73">
        <f t="shared" si="12"/>
        <v>203868</v>
      </c>
      <c r="J65" s="73">
        <f t="shared" si="12"/>
        <v>203868</v>
      </c>
      <c r="K65" s="73">
        <f t="shared" si="12"/>
        <v>203868</v>
      </c>
      <c r="L65" s="73">
        <f t="shared" si="12"/>
        <v>203868</v>
      </c>
      <c r="M65" s="16"/>
    </row>
    <row r="66" spans="1:13" s="54" customFormat="1" ht="18" hidden="1" customHeight="1" x14ac:dyDescent="0.2">
      <c r="A66" s="16"/>
      <c r="B66" s="59"/>
      <c r="C66" s="60" t="s">
        <v>4</v>
      </c>
      <c r="D66" s="77" t="s">
        <v>5</v>
      </c>
      <c r="E66" s="78">
        <f>E65-$D$65</f>
        <v>-4529267.4000000004</v>
      </c>
      <c r="F66" s="5"/>
      <c r="G66" s="79">
        <f>G65-$D$65</f>
        <v>-4529267.4000000004</v>
      </c>
      <c r="H66" s="78">
        <f t="shared" ref="H66:L66" si="13">H65-$D$65</f>
        <v>-4529267.4000000004</v>
      </c>
      <c r="I66" s="80">
        <f t="shared" si="13"/>
        <v>-4529267.4000000004</v>
      </c>
      <c r="J66" s="78">
        <f t="shared" si="13"/>
        <v>-4529267.4000000004</v>
      </c>
      <c r="K66" s="80">
        <f t="shared" si="13"/>
        <v>-4529267.4000000004</v>
      </c>
      <c r="L66" s="81">
        <f t="shared" si="13"/>
        <v>-4529267.4000000004</v>
      </c>
      <c r="M66" s="16"/>
    </row>
    <row r="67" spans="1:13" s="54" customFormat="1" ht="18" hidden="1" customHeight="1" thickBot="1" x14ac:dyDescent="0.25">
      <c r="A67" s="16"/>
      <c r="B67" s="82"/>
      <c r="C67" s="83" t="s">
        <v>6</v>
      </c>
      <c r="D67" s="84" t="s">
        <v>5</v>
      </c>
      <c r="E67" s="120">
        <f>(E65/$D$65)-1</f>
        <v>-0.95692749461593685</v>
      </c>
      <c r="F67" s="5"/>
      <c r="G67" s="121">
        <f t="shared" ref="G67:L67" si="14">(G65/$D$65)-1</f>
        <v>-0.95692749461593685</v>
      </c>
      <c r="H67" s="120">
        <f t="shared" si="14"/>
        <v>-0.95692749461593685</v>
      </c>
      <c r="I67" s="122">
        <f t="shared" si="14"/>
        <v>-0.95692749461593685</v>
      </c>
      <c r="J67" s="120">
        <f t="shared" si="14"/>
        <v>-0.95692749461593685</v>
      </c>
      <c r="K67" s="122">
        <f t="shared" si="14"/>
        <v>-0.95692749461593685</v>
      </c>
      <c r="L67" s="123">
        <f t="shared" si="14"/>
        <v>-0.95692749461593685</v>
      </c>
      <c r="M67" s="16"/>
    </row>
    <row r="68" spans="1:13" s="110" customFormat="1" ht="8.25" hidden="1" customHeight="1" x14ac:dyDescent="0.2">
      <c r="A68" s="191"/>
      <c r="B68" s="191"/>
      <c r="C68" s="43"/>
      <c r="D68" s="36"/>
      <c r="E68" s="36"/>
      <c r="F68" s="36"/>
      <c r="G68" s="36"/>
      <c r="H68" s="36"/>
      <c r="I68" s="36"/>
      <c r="J68" s="36"/>
      <c r="K68" s="36"/>
      <c r="L68" s="36"/>
      <c r="M68" s="51"/>
    </row>
    <row r="69" spans="1:13" s="54" customFormat="1" ht="18" hidden="1" customHeight="1" x14ac:dyDescent="0.2">
      <c r="A69" s="16"/>
      <c r="B69" s="30"/>
      <c r="C69" s="47" t="s">
        <v>61</v>
      </c>
      <c r="D69" s="63"/>
      <c r="E69" s="21"/>
      <c r="F69" s="22"/>
      <c r="G69" s="62"/>
      <c r="H69" s="11"/>
      <c r="I69" s="63"/>
      <c r="J69" s="11"/>
      <c r="K69" s="63"/>
      <c r="L69" s="21"/>
      <c r="M69" s="16"/>
    </row>
    <row r="70" spans="1:13" s="54" customFormat="1" ht="18" hidden="1" customHeight="1" x14ac:dyDescent="0.2">
      <c r="A70" s="16"/>
      <c r="B70" s="136"/>
      <c r="C70" s="148" t="s">
        <v>34</v>
      </c>
      <c r="D70" s="161"/>
      <c r="E70" s="156"/>
      <c r="F70" s="8"/>
      <c r="G70" s="162"/>
      <c r="H70" s="163"/>
      <c r="I70" s="161"/>
      <c r="J70" s="163"/>
      <c r="K70" s="161"/>
      <c r="L70" s="156"/>
      <c r="M70" s="16"/>
    </row>
    <row r="71" spans="1:13" s="54" customFormat="1" ht="18" hidden="1" customHeight="1" x14ac:dyDescent="0.2">
      <c r="A71" s="16"/>
      <c r="B71" s="136"/>
      <c r="C71" s="148" t="s">
        <v>35</v>
      </c>
      <c r="D71" s="161"/>
      <c r="E71" s="156"/>
      <c r="F71" s="8"/>
      <c r="G71" s="162"/>
      <c r="H71" s="163"/>
      <c r="I71" s="161"/>
      <c r="J71" s="163"/>
      <c r="K71" s="161"/>
      <c r="L71" s="156"/>
      <c r="M71" s="16"/>
    </row>
    <row r="72" spans="1:13" s="54" customFormat="1" ht="18" hidden="1" customHeight="1" x14ac:dyDescent="0.2">
      <c r="A72" s="16"/>
      <c r="B72" s="136"/>
      <c r="C72" s="148" t="s">
        <v>36</v>
      </c>
      <c r="D72" s="161"/>
      <c r="E72" s="156"/>
      <c r="F72" s="8"/>
      <c r="G72" s="162"/>
      <c r="H72" s="163"/>
      <c r="I72" s="161"/>
      <c r="J72" s="163"/>
      <c r="K72" s="161"/>
      <c r="L72" s="156"/>
      <c r="M72" s="16"/>
    </row>
    <row r="73" spans="1:13" s="54" customFormat="1" ht="18" hidden="1" customHeight="1" thickBot="1" x14ac:dyDescent="0.25">
      <c r="A73" s="16"/>
      <c r="B73" s="136"/>
      <c r="C73" s="152" t="s">
        <v>37</v>
      </c>
      <c r="D73" s="161"/>
      <c r="E73" s="156"/>
      <c r="F73" s="8"/>
      <c r="G73" s="162"/>
      <c r="H73" s="163"/>
      <c r="I73" s="161"/>
      <c r="J73" s="163"/>
      <c r="K73" s="161"/>
      <c r="L73" s="156"/>
      <c r="M73" s="16"/>
    </row>
    <row r="74" spans="1:13" s="54" customFormat="1" ht="18" hidden="1" customHeight="1" thickBot="1" x14ac:dyDescent="0.25">
      <c r="A74" s="16"/>
      <c r="B74" s="136">
        <f>$B$30</f>
        <v>5663</v>
      </c>
      <c r="C74" s="144" t="s">
        <v>38</v>
      </c>
      <c r="D74" s="161"/>
      <c r="E74" s="156"/>
      <c r="F74" s="8"/>
      <c r="G74" s="162"/>
      <c r="H74" s="163"/>
      <c r="I74" s="161"/>
      <c r="J74" s="163"/>
      <c r="K74" s="161"/>
      <c r="L74" s="156"/>
      <c r="M74" s="16"/>
    </row>
    <row r="75" spans="1:13" s="54" customFormat="1" ht="18" hidden="1" customHeight="1" thickBot="1" x14ac:dyDescent="0.25">
      <c r="A75" s="16"/>
      <c r="B75" s="139"/>
      <c r="C75" s="145" t="s">
        <v>62</v>
      </c>
      <c r="D75" s="17">
        <f>SUMPRODUCT($B$70:$B$74,D70:D74)*12</f>
        <v>0</v>
      </c>
      <c r="E75" s="42">
        <f>SUMPRODUCT($B$70:$B$74,E70:E74)*12</f>
        <v>0</v>
      </c>
      <c r="F75" s="8"/>
      <c r="G75" s="41">
        <f t="shared" ref="G75:L75" si="15">SUMPRODUCT($B$70:$B$74,G70:G74)*12</f>
        <v>0</v>
      </c>
      <c r="H75" s="12">
        <f t="shared" si="15"/>
        <v>0</v>
      </c>
      <c r="I75" s="17">
        <f t="shared" si="15"/>
        <v>0</v>
      </c>
      <c r="J75" s="12">
        <f t="shared" si="15"/>
        <v>0</v>
      </c>
      <c r="K75" s="17">
        <f t="shared" si="15"/>
        <v>0</v>
      </c>
      <c r="L75" s="42">
        <f t="shared" si="15"/>
        <v>0</v>
      </c>
      <c r="M75" s="16"/>
    </row>
    <row r="76" spans="1:13" s="54" customFormat="1" ht="18" hidden="1" customHeight="1" thickBot="1" x14ac:dyDescent="0.25">
      <c r="A76" s="16"/>
      <c r="B76" s="153"/>
      <c r="C76" s="134" t="s">
        <v>63</v>
      </c>
      <c r="D76" s="85">
        <f>D75/D35</f>
        <v>0</v>
      </c>
      <c r="E76" s="88">
        <f>E75/E35</f>
        <v>0</v>
      </c>
      <c r="F76" s="8"/>
      <c r="G76" s="89">
        <f t="shared" ref="G76:L76" si="16">G75/G35</f>
        <v>0</v>
      </c>
      <c r="H76" s="90">
        <f t="shared" si="16"/>
        <v>0</v>
      </c>
      <c r="I76" s="85">
        <f t="shared" si="16"/>
        <v>0</v>
      </c>
      <c r="J76" s="90">
        <f t="shared" si="16"/>
        <v>0</v>
      </c>
      <c r="K76" s="85">
        <f t="shared" si="16"/>
        <v>0</v>
      </c>
      <c r="L76" s="88">
        <f t="shared" si="16"/>
        <v>0</v>
      </c>
      <c r="M76" s="16"/>
    </row>
    <row r="77" spans="1:13" s="54" customFormat="1" ht="8.25" customHeight="1" thickBot="1" x14ac:dyDescent="0.25">
      <c r="A77" s="198"/>
      <c r="B77" s="198"/>
      <c r="C77" s="31"/>
      <c r="D77" s="22"/>
      <c r="E77" s="22"/>
      <c r="F77" s="22"/>
      <c r="G77" s="22"/>
      <c r="H77" s="22"/>
      <c r="I77" s="22"/>
      <c r="J77" s="22"/>
      <c r="K77" s="22"/>
      <c r="L77" s="22"/>
      <c r="M77" s="16"/>
    </row>
    <row r="78" spans="1:13" s="54" customFormat="1" ht="18" customHeight="1" thickBot="1" x14ac:dyDescent="0.25">
      <c r="A78" s="16"/>
      <c r="B78" s="154"/>
      <c r="C78" s="155" t="s">
        <v>64</v>
      </c>
      <c r="D78" s="164">
        <v>2750000</v>
      </c>
      <c r="E78" s="165"/>
      <c r="F78" s="64"/>
      <c r="G78" s="166"/>
      <c r="H78" s="167"/>
      <c r="I78" s="164"/>
      <c r="J78" s="167"/>
      <c r="K78" s="164"/>
      <c r="L78" s="165"/>
      <c r="M78" s="16"/>
    </row>
    <row r="79" spans="1:13" s="54" customFormat="1" ht="18" hidden="1" customHeight="1" thickBot="1" x14ac:dyDescent="0.25">
      <c r="A79" s="16"/>
      <c r="B79" s="136"/>
      <c r="C79" s="135" t="s">
        <v>8</v>
      </c>
      <c r="D79" s="157"/>
      <c r="E79" s="158"/>
      <c r="F79" s="64"/>
      <c r="G79" s="159"/>
      <c r="H79" s="160"/>
      <c r="I79" s="157"/>
      <c r="J79" s="160"/>
      <c r="K79" s="157"/>
      <c r="L79" s="158"/>
      <c r="M79" s="16"/>
    </row>
    <row r="80" spans="1:13" s="54" customFormat="1" ht="39" customHeight="1" thickBot="1" x14ac:dyDescent="0.25">
      <c r="A80" s="16"/>
      <c r="B80" s="50"/>
      <c r="C80" s="105" t="s">
        <v>65</v>
      </c>
      <c r="D80" s="106">
        <f>D79+D78+D75+D65</f>
        <v>7483135.4000000004</v>
      </c>
      <c r="E80" s="107">
        <f>E79+E78+E75+E65</f>
        <v>203868</v>
      </c>
      <c r="F80" s="91"/>
      <c r="G80" s="109">
        <f t="shared" ref="G80:L80" si="17">G79+G78+G75+G65</f>
        <v>203868</v>
      </c>
      <c r="H80" s="106">
        <f t="shared" si="17"/>
        <v>203868</v>
      </c>
      <c r="I80" s="106">
        <f t="shared" si="17"/>
        <v>203868</v>
      </c>
      <c r="J80" s="106">
        <f t="shared" si="17"/>
        <v>203868</v>
      </c>
      <c r="K80" s="106">
        <f t="shared" si="17"/>
        <v>203868</v>
      </c>
      <c r="L80" s="107">
        <f t="shared" si="17"/>
        <v>203868</v>
      </c>
      <c r="M80" s="16"/>
    </row>
    <row r="81" spans="1:13" s="54" customFormat="1" ht="22.7" customHeight="1" thickBot="1" x14ac:dyDescent="0.25">
      <c r="A81" s="16"/>
      <c r="B81" s="50"/>
      <c r="C81" s="13" t="s">
        <v>66</v>
      </c>
      <c r="D81" s="108" t="s">
        <v>5</v>
      </c>
      <c r="E81" s="116">
        <f>(E80/$D$80)-1</f>
        <v>-0.97275633954184504</v>
      </c>
      <c r="F81" s="87" t="e">
        <v>#DIV/0!</v>
      </c>
      <c r="G81" s="117">
        <f t="shared" ref="G81:L81" si="18">(G80/$D$80)-1</f>
        <v>-0.97275633954184504</v>
      </c>
      <c r="H81" s="118">
        <f t="shared" si="18"/>
        <v>-0.97275633954184504</v>
      </c>
      <c r="I81" s="118">
        <f t="shared" si="18"/>
        <v>-0.97275633954184504</v>
      </c>
      <c r="J81" s="118">
        <f t="shared" si="18"/>
        <v>-0.97275633954184504</v>
      </c>
      <c r="K81" s="118">
        <f t="shared" si="18"/>
        <v>-0.97275633954184504</v>
      </c>
      <c r="L81" s="119">
        <f t="shared" si="18"/>
        <v>-0.97275633954184504</v>
      </c>
      <c r="M81" s="16"/>
    </row>
    <row r="82" spans="1:13" s="54" customFormat="1" ht="33" customHeight="1" thickBot="1" x14ac:dyDescent="0.25">
      <c r="A82" s="16"/>
      <c r="B82" s="50"/>
      <c r="C82" s="105" t="s">
        <v>67</v>
      </c>
      <c r="D82" s="106">
        <f>D76+D65</f>
        <v>4733135.4000000004</v>
      </c>
      <c r="E82" s="107">
        <f>E76+E65</f>
        <v>203868</v>
      </c>
      <c r="F82" s="92">
        <v>0</v>
      </c>
      <c r="G82" s="109">
        <f t="shared" ref="G82:L82" si="19">G76+G65</f>
        <v>203868</v>
      </c>
      <c r="H82" s="106">
        <f t="shared" si="19"/>
        <v>203868</v>
      </c>
      <c r="I82" s="106">
        <f t="shared" si="19"/>
        <v>203868</v>
      </c>
      <c r="J82" s="106">
        <f t="shared" si="19"/>
        <v>203868</v>
      </c>
      <c r="K82" s="106">
        <f t="shared" si="19"/>
        <v>203868</v>
      </c>
      <c r="L82" s="107">
        <f t="shared" si="19"/>
        <v>203868</v>
      </c>
      <c r="M82" s="16"/>
    </row>
    <row r="83" spans="1:13" s="54" customFormat="1" ht="22.7" customHeight="1" x14ac:dyDescent="0.2">
      <c r="A83" s="16"/>
      <c r="B83" s="50"/>
      <c r="C83" s="13" t="s">
        <v>68</v>
      </c>
      <c r="D83" s="108" t="s">
        <v>5</v>
      </c>
      <c r="E83" s="116">
        <f>(E82/$D$82)-1</f>
        <v>-0.95692749461593685</v>
      </c>
      <c r="F83" s="87" t="e">
        <v>#DIV/0!</v>
      </c>
      <c r="G83" s="117">
        <f t="shared" ref="G83:L83" si="20">(G82/$D$82)-1</f>
        <v>-0.95692749461593685</v>
      </c>
      <c r="H83" s="118">
        <f t="shared" si="20"/>
        <v>-0.95692749461593685</v>
      </c>
      <c r="I83" s="118">
        <f t="shared" si="20"/>
        <v>-0.95692749461593685</v>
      </c>
      <c r="J83" s="118">
        <f t="shared" si="20"/>
        <v>-0.95692749461593685</v>
      </c>
      <c r="K83" s="118">
        <f t="shared" si="20"/>
        <v>-0.95692749461593685</v>
      </c>
      <c r="L83" s="119">
        <f t="shared" si="20"/>
        <v>-0.95692749461593685</v>
      </c>
      <c r="M83" s="16"/>
    </row>
    <row r="84" spans="1:13" s="54" customFormat="1" ht="25.5" customHeight="1" x14ac:dyDescent="0.2">
      <c r="A84" s="16"/>
      <c r="B84" s="129"/>
      <c r="C84" s="130" t="s">
        <v>69</v>
      </c>
      <c r="D84" s="93"/>
      <c r="E84" s="94"/>
      <c r="F84" s="64"/>
      <c r="G84" s="95"/>
      <c r="H84" s="96"/>
      <c r="I84" s="93"/>
      <c r="J84" s="96"/>
      <c r="K84" s="93"/>
      <c r="L84" s="94"/>
      <c r="M84" s="16"/>
    </row>
    <row r="85" spans="1:13" s="54" customFormat="1" ht="25.5" customHeight="1" thickBot="1" x14ac:dyDescent="0.25">
      <c r="A85" s="16"/>
      <c r="B85" s="146"/>
      <c r="C85" s="132" t="s">
        <v>70</v>
      </c>
      <c r="D85" s="15"/>
      <c r="E85" s="57"/>
      <c r="F85" s="44"/>
      <c r="G85" s="97"/>
      <c r="H85" s="58"/>
      <c r="I85" s="15"/>
      <c r="J85" s="58"/>
      <c r="K85" s="15"/>
      <c r="L85" s="57"/>
      <c r="M85" s="16"/>
    </row>
    <row r="86" spans="1:13" x14ac:dyDescent="0.2">
      <c r="A86" s="3"/>
      <c r="B86" s="192" t="s">
        <v>71</v>
      </c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2"/>
    </row>
    <row r="87" spans="1:13" ht="19.5" customHeight="1" x14ac:dyDescent="0.2">
      <c r="A87" s="3"/>
      <c r="B87" s="193" t="s">
        <v>2</v>
      </c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2"/>
    </row>
  </sheetData>
  <mergeCells count="13">
    <mergeCell ref="B86:L86"/>
    <mergeCell ref="B87:L87"/>
    <mergeCell ref="A57:B57"/>
    <mergeCell ref="D5:E5"/>
    <mergeCell ref="D6:E6"/>
    <mergeCell ref="A64:B64"/>
    <mergeCell ref="A68:B68"/>
    <mergeCell ref="A77:B77"/>
    <mergeCell ref="B1:L1"/>
    <mergeCell ref="B2:L2"/>
    <mergeCell ref="B3:L3"/>
    <mergeCell ref="A4:B4"/>
    <mergeCell ref="A50:B50"/>
  </mergeCells>
  <dataValidations count="1">
    <dataValidation type="list" allowBlank="1" showInputMessage="1" sqref="D10:E11 G10:L11" xr:uid="{9315647D-B98E-498C-8217-97967ABB26A1}">
      <formula1>"SELECT ONE, FIRM, Illustrative"</formula1>
    </dataValidation>
  </dataValidations>
  <printOptions horizontalCentered="1"/>
  <pageMargins left="0.7" right="0.7" top="0.85" bottom="1.14173232184516" header="0.3" footer="0.3"/>
  <pageSetup scale="27" orientation="landscape" horizontalDpi="1200" verticalDpi="1200" r:id="rId1"/>
  <headerFooter>
    <oddHeader>&amp;L
&amp;R&amp;G</oddHeader>
    <oddFooter>&amp;R&amp;"-,Bold"&amp;6&amp;K03+000wtwco.com&amp;"-,Regular"&amp;K01+000
© 2023 WTW. Proprietary and confidential. For WTW and WTW client use only.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_x002f_Project xmlns="448f7454-ccc3-41ed-9c8f-da4722842819" xsi:nil="true"/>
    <Doer_x002e_ xmlns="448f7454-ccc3-41ed-9c8f-da4722842819">
      <UserInfo>
        <DisplayName/>
        <AccountId xsi:nil="true"/>
        <AccountType/>
      </UserInfo>
    </Doer_x002e_>
    <ERDate_x002e_ xmlns="448f7454-ccc3-41ed-9c8f-da4722842819" xsi:nil="true"/>
    <TCT_PersonalHealthInformation xmlns="e3af3928-72d3-4b8a-b86b-2250b2499d03">No</TCT_PersonalHealthInformation>
    <CRDate_x002e_ xmlns="448f7454-ccc3-41ed-9c8f-da4722842819" xsi:nil="true"/>
    <PHI_x0028_USOnly_x0029_ xmlns="448f7454-ccc3-41ed-9c8f-da4722842819">No</PHI_x0028_USOnly_x0029_>
    <TCT_ProjectPhase xmlns="e3af3928-72d3-4b8a-b86b-2250b2499d03">Deliver - Internal Work</TCT_ProjectPhase>
    <ProjectPhase_x002e_ xmlns="448f7454-ccc3-41ed-9c8f-da4722842819">Deliver - Internal Work</ProjectPhase_x002e_>
    <WRRequired_x003f_ xmlns="448f7454-ccc3-41ed-9c8f-da4722842819">No</WRRequired_x003f_>
    <ER_x002e_ xmlns="448f7454-ccc3-41ed-9c8f-da4722842819">
      <UserInfo>
        <DisplayName/>
        <AccountId xsi:nil="true"/>
        <AccountType/>
      </UserInfo>
    </ER_x002e_>
    <TR_x002e_ xmlns="448f7454-ccc3-41ed-9c8f-da4722842819">
      <UserInfo>
        <DisplayName/>
        <AccountId xsi:nil="true"/>
        <AccountType/>
      </UserInfo>
    </TR_x002e_>
    <TCT_PersonallyIdentifiableInformation xmlns="e3af3928-72d3-4b8a-b86b-2250b2499d03">No</TCT_PersonallyIdentifiableInformation>
    <CR_x002e_ xmlns="448f7454-ccc3-41ed-9c8f-da4722842819">
      <UserInfo>
        <DisplayName/>
        <AccountId xsi:nil="true"/>
        <AccountType/>
      </UserInfo>
    </CR_x002e_>
    <Group xmlns="448f7454-ccc3-41ed-9c8f-da4722842819" xsi:nil="true"/>
    <Community xmlns="448f7454-ccc3-41ed-9c8f-da4722842819">Placement</Community>
    <DoerDate_x002e_ xmlns="448f7454-ccc3-41ed-9c8f-da4722842819" xsi:nil="true"/>
    <TRDate_x002e_ xmlns="448f7454-ccc3-41ed-9c8f-da4722842819" xsi:nil="true"/>
    <PlanYear xmlns="448f7454-ccc3-41ed-9c8f-da4722842819">2025</PlanYear>
    <_dlc_ExpireDateSaved xmlns="http://schemas.microsoft.com/sharepoint/v3" xsi:nil="true"/>
    <_dlc_ExpireDate xmlns="http://schemas.microsoft.com/sharepoint/v3">2026-10-02T13:35:58+00:00</_dlc_Expire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CT Non-Client Project Document" ma:contentTypeID="0x010100725E60EF2E824CBB9F9F6219DD094B09A3B100CCE59BCB2F270F438BFD9A455944DDF9" ma:contentTypeVersion="23" ma:contentTypeDescription="Create a new document." ma:contentTypeScope="" ma:versionID="7a725ba1d486527f1c8ac31144222568">
  <xsd:schema xmlns:xsd="http://www.w3.org/2001/XMLSchema" xmlns:xs="http://www.w3.org/2001/XMLSchema" xmlns:p="http://schemas.microsoft.com/office/2006/metadata/properties" xmlns:ns1="http://schemas.microsoft.com/sharepoint/v3" xmlns:ns2="e3af3928-72d3-4b8a-b86b-2250b2499d03" xmlns:ns3="448f7454-ccc3-41ed-9c8f-da4722842819" targetNamespace="http://schemas.microsoft.com/office/2006/metadata/properties" ma:root="true" ma:fieldsID="a653d7d4ca0d43a1ccba9aebaee4c63c" ns1:_="" ns2:_="" ns3:_="">
    <xsd:import namespace="http://schemas.microsoft.com/sharepoint/v3"/>
    <xsd:import namespace="e3af3928-72d3-4b8a-b86b-2250b2499d03"/>
    <xsd:import namespace="448f7454-ccc3-41ed-9c8f-da4722842819"/>
    <xsd:element name="properties">
      <xsd:complexType>
        <xsd:sequence>
          <xsd:element name="documentManagement">
            <xsd:complexType>
              <xsd:all>
                <xsd:element ref="ns2:TCT_PersonallyIdentifiableInformation" minOccurs="0"/>
                <xsd:element ref="ns2:TCT_PersonalHealthInformation" minOccurs="0"/>
                <xsd:element ref="ns2:TCT_ProjectPhase" minOccurs="0"/>
                <xsd:element ref="ns1:_dlc_Exempt" minOccurs="0"/>
                <xsd:element ref="ns1:_dlc_ExpireDateSaved" minOccurs="0"/>
                <xsd:element ref="ns1:_dlc_ExpireDate" minOccurs="0"/>
                <xsd:element ref="ns3:Community" minOccurs="0"/>
                <xsd:element ref="ns3:Category_x002f_Project" minOccurs="0"/>
                <xsd:element ref="ns3:Group" minOccurs="0"/>
                <xsd:element ref="ns3:PlanYear" minOccurs="0"/>
                <xsd:element ref="ns3:ProjectPhase_x002e_" minOccurs="0"/>
                <xsd:element ref="ns3:WRRequired_x003f_" minOccurs="0"/>
                <xsd:element ref="ns3:Doer_x002e_" minOccurs="0"/>
                <xsd:element ref="ns3:DoerDate_x002e_" minOccurs="0"/>
                <xsd:element ref="ns3:TR_x002e_" minOccurs="0"/>
                <xsd:element ref="ns3:TRDate_x002e_" minOccurs="0"/>
                <xsd:element ref="ns3:CR_x002e_" minOccurs="0"/>
                <xsd:element ref="ns3:CRDate_x002e_" minOccurs="0"/>
                <xsd:element ref="ns3:ER_x002e_" minOccurs="0"/>
                <xsd:element ref="ns3:ERDate_x002e_" minOccurs="0"/>
                <xsd:element ref="ns3:PHI_x0028_USOnly_x0029_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f3928-72d3-4b8a-b86b-2250b2499d03" elementFormDefault="qualified">
    <xsd:import namespace="http://schemas.microsoft.com/office/2006/documentManagement/types"/>
    <xsd:import namespace="http://schemas.microsoft.com/office/infopath/2007/PartnerControls"/>
    <xsd:element name="TCT_PersonallyIdentifiableInformation" ma:index="8" nillable="true" ma:displayName="PII" ma:default="No" ma:description="Any data about an identifiable individual (such as date of birth or unique ID number)" ma:internalName="TCT_PersonallyIdentifiableInformation">
      <xsd:simpleType>
        <xsd:restriction base="dms:Choice">
          <xsd:enumeration value="Yes"/>
          <xsd:enumeration value="No"/>
        </xsd:restriction>
      </xsd:simpleType>
    </xsd:element>
    <xsd:element name="TCT_PersonalHealthInformation" ma:index="9" nillable="true" ma:displayName="PHI(US Only)" ma:default="No" ma:description="For US Projects Only.  Any information from a covered entity about health, coverage, benefits, or payments that can be linked to a specific individual. For details, please see the FAQ section within the Resources site" ma:internalName="TCT_PersonalHealthInformation">
      <xsd:simpleType>
        <xsd:restriction base="dms:Choice">
          <xsd:enumeration value="Yes"/>
          <xsd:enumeration value="No"/>
        </xsd:restriction>
      </xsd:simpleType>
    </xsd:element>
    <xsd:element name="TCT_ProjectPhase" ma:index="10" nillable="true" ma:displayName="Project Phase" ma:internalName="TCT_ProjectPhase">
      <xsd:simpleType>
        <xsd:restriction base="dms:Choice">
          <xsd:enumeration value="Pursue"/>
          <xsd:enumeration value="Plan, incl. Project Mgmt"/>
          <xsd:enumeration value="Deliver - Data"/>
          <xsd:enumeration value="Deliver - Internal Work"/>
          <xsd:enumeration value="Deliver - Deliverables"/>
          <xsd:enumeration value="Assess and Clos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f7454-ccc3-41ed-9c8f-da4722842819" elementFormDefault="qualified">
    <xsd:import namespace="http://schemas.microsoft.com/office/2006/documentManagement/types"/>
    <xsd:import namespace="http://schemas.microsoft.com/office/infopath/2007/PartnerControls"/>
    <xsd:element name="Community" ma:index="14" nillable="true" ma:displayName="Community" ma:format="Dropdown" ma:internalName="Community">
      <xsd:simpleType>
        <xsd:restriction base="dms:Choice">
          <xsd:enumeration value="Client Service"/>
          <xsd:enumeration value="FAA"/>
          <xsd:enumeration value="I&amp;C"/>
          <xsd:enumeration value="Placement"/>
        </xsd:restriction>
      </xsd:simpleType>
    </xsd:element>
    <xsd:element name="Category_x002f_Project" ma:index="15" nillable="true" ma:displayName="Category/Project" ma:format="Dropdown" ma:internalName="Category_x002f_Project">
      <xsd:simpleType>
        <xsd:union memberTypes="dms:Text">
          <xsd:simpleType>
            <xsd:restriction base="dms:Choice">
              <xsd:enumeration value="ADML"/>
              <xsd:enumeration value="Audits"/>
              <xsd:enumeration value="Benchmarking/ Surveys"/>
              <xsd:enumeration value="Compliance"/>
              <xsd:enumeration value="Contribution Modeling"/>
              <xsd:enumeration value="Disruption Reports"/>
              <xsd:enumeration value="Employee Experience (EX) / Communications"/>
              <xsd:enumeration value="Enrollment"/>
              <xsd:enumeration value="FPA"/>
              <xsd:enumeration value="GeoAccess Reports"/>
              <xsd:enumeration value="Global"/>
              <xsd:enumeration value="Health Analytics"/>
              <xsd:enumeration value="HealthMaps"/>
              <xsd:enumeration value="HEW (Health, Equity and Wellbeing)"/>
              <xsd:enumeration value="IBNR/IBNP"/>
              <xsd:enumeration value="Implementations"/>
              <xsd:enumeration value="Mergers/Acquisitions"/>
              <xsd:enumeration value="NetRPM"/>
              <xsd:enumeration value="PCORI"/>
              <xsd:enumeration value="Performance Guarantees"/>
              <xsd:enumeration value="Pharmacy/ RxC"/>
              <xsd:enumeration value="Plan Design Modeling"/>
              <xsd:enumeration value="Plan/ERISA Documents"/>
              <xsd:enumeration value="Planning and PM"/>
              <xsd:enumeration value="PUT/Budget Development"/>
              <xsd:enumeration value="Renewals"/>
              <xsd:enumeration value="RFI/RFP"/>
              <xsd:enumeration value="Strategy"/>
              <xsd:enumeration value="SOX"/>
              <xsd:enumeration value="Vendor Management"/>
              <xsd:enumeration value="Vendor Proposals"/>
              <xsd:enumeration value="Voluntary Benefits"/>
              <xsd:enumeration value="BDW"/>
              <xsd:enumeration value="RxDC"/>
              <xsd:enumeration value="Stop Loss"/>
            </xsd:restriction>
          </xsd:simpleType>
        </xsd:union>
      </xsd:simpleType>
    </xsd:element>
    <xsd:element name="Group" ma:index="16" nillable="true" ma:displayName="Group" ma:description="Add in the groupings that make sense for your client team" ma:format="Dropdown" ma:internalName="Group">
      <xsd:simpleType>
        <xsd:union memberTypes="dms:Text">
          <xsd:simpleType>
            <xsd:restriction base="dms:Choice">
              <xsd:enumeration value="Choice 1"/>
              <xsd:enumeration value="Choice 2"/>
              <xsd:enumeration value="Choice 3"/>
            </xsd:restriction>
          </xsd:simpleType>
        </xsd:union>
      </xsd:simpleType>
    </xsd:element>
    <xsd:element name="PlanYear" ma:index="17" nillable="true" ma:displayName="Plan Year" ma:format="Dropdown" ma:internalName="PlanYear">
      <xsd:simpleType>
        <xsd:restriction base="dms:Choice">
          <xsd:enumeration value="2023"/>
          <xsd:enumeration value="2024"/>
          <xsd:enumeration value="2025"/>
          <xsd:enumeration value="2026"/>
        </xsd:restriction>
      </xsd:simpleType>
    </xsd:element>
    <xsd:element name="ProjectPhase_x002e_" ma:index="18" nillable="true" ma:displayName="Proj Phase" ma:format="Dropdown" ma:internalName="ProjectPhase_x002e_">
      <xsd:simpleType>
        <xsd:restriction base="dms:Choice">
          <xsd:enumeration value="Pursue"/>
          <xsd:enumeration value="Plan, incl. Project Management"/>
          <xsd:enumeration value="Deliver - Data"/>
          <xsd:enumeration value="Deliver - Internal Work"/>
          <xsd:enumeration value="Deliver - Deliverables"/>
          <xsd:enumeration value="Assess and Close"/>
        </xsd:restriction>
      </xsd:simpleType>
    </xsd:element>
    <xsd:element name="WRRequired_x003f_" ma:index="19" nillable="true" ma:displayName="WR Required ?" ma:format="Dropdown" ma:internalName="WRRequired_x003f_">
      <xsd:simpleType>
        <xsd:restriction base="dms:Choice">
          <xsd:enumeration value="Yes"/>
          <xsd:enumeration value="No"/>
        </xsd:restriction>
      </xsd:simpleType>
    </xsd:element>
    <xsd:element name="Doer_x002e_" ma:index="20" nillable="true" ma:displayName="Doer." ma:format="Dropdown" ma:list="UserInfo" ma:SharePointGroup="0" ma:internalName="Doer_x002e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erDate_x002e_" ma:index="21" nillable="true" ma:displayName="Doer Date." ma:format="DateOnly" ma:internalName="DoerDate_x002e_">
      <xsd:simpleType>
        <xsd:restriction base="dms:DateTime"/>
      </xsd:simpleType>
    </xsd:element>
    <xsd:element name="TR_x002e_" ma:index="22" nillable="true" ma:displayName="TR." ma:format="Dropdown" ma:list="UserInfo" ma:SharePointGroup="0" ma:internalName="TR_x002e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Date_x002e_" ma:index="23" nillable="true" ma:displayName="TR Date." ma:format="DateOnly" ma:internalName="TRDate_x002e_">
      <xsd:simpleType>
        <xsd:restriction base="dms:DateTime"/>
      </xsd:simpleType>
    </xsd:element>
    <xsd:element name="CR_x002e_" ma:index="24" nillable="true" ma:displayName="CR." ma:format="Dropdown" ma:list="UserInfo" ma:SharePointGroup="0" ma:internalName="CR_x002e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RDate_x002e_" ma:index="25" nillable="true" ma:displayName="CR Date." ma:format="DateOnly" ma:internalName="CRDate_x002e_">
      <xsd:simpleType>
        <xsd:restriction base="dms:DateTime"/>
      </xsd:simpleType>
    </xsd:element>
    <xsd:element name="ER_x002e_" ma:index="26" nillable="true" ma:displayName="ER." ma:format="Dropdown" ma:list="UserInfo" ma:SharePointGroup="0" ma:internalName="ER_x002e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Date_x002e_" ma:index="27" nillable="true" ma:displayName="ER Date." ma:format="DateOnly" ma:internalName="ERDate_x002e_">
      <xsd:simpleType>
        <xsd:restriction base="dms:DateTime"/>
      </xsd:simpleType>
    </xsd:element>
    <xsd:element name="PHI_x0028_USOnly_x0029_" ma:index="28" nillable="true" ma:displayName="PHI (US Only)" ma:description="For US Projects Only.  Any information from a covered entity about health, coverage, benefits, or payments that can be linked to a specific individual. For details, please see the FAQ section within the Resources site" ma:format="Dropdown" ma:internalName="PHI_x0028_USOnly_x0029_">
      <xsd:simpleType>
        <xsd:restriction base="dms:Choice">
          <xsd:enumeration value="Yes"/>
          <xsd:enumeration value="No"/>
        </xsd:restriction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5d639306-5220-4f62-8b39-d9a537361609" ContentTypeId="0x010100725E60EF2E824CBB9F9F6219DD094B09A3B1" PreviousValue="false" LastSyncTimeStamp="2019-03-05T17:03:39.547Z"/>
</file>

<file path=customXml/item6.xml><?xml version="1.0" encoding="utf-8"?>
<?mso-contentType ?>
<PolicyDirtyBag xmlns="microsoft.office.server.policy.changes">
  <Microsoft.Office.RecordsManagement.PolicyFeatures.Expiration op="Change"/>
</PolicyDirtyBag>
</file>

<file path=customXml/item7.xml><?xml version="1.0" encoding="utf-8"?>
<?mso-contentType ?>
<p:Policy xmlns:p="office.server.policy" id="" local="true">
  <p:Name>TCT Non-Client Project Document</p:Name>
  <p:Description/>
  <p:Statement/>
  <p:PolicyItems>
    <p:PolicyItem featureId="Microsoft.Office.RecordsManagement.PolicyFeatures.Expiration" staticId="0x010100725E60EF2E824CBB9F9F6219DD094B09A3B1|1698352568" UniqueId="fbb21bdb-8079-4a0a-9198-fe05fe82acef">
      <p:Name>Retention</p:Name>
      <p:Description>Automatic scheduling of content for processing, and performing a retention action on content that has reached its due date.</p:Description>
      <p:CustomData>
        <Schedules nextStageId="3">
          <Schedule type="Default">
            <stages>
              <data stageId="1">
                <formula id="Microsoft.Office.RecordsManagement.PolicyFeatures.Expiration.Formula.BuiltIn">
                  <number>2</number>
                  <property>Modified</property>
                  <propertyId>28cf69c5-fa48-462a-b5cd-27b6f9d2bd5f</propertyId>
                  <period>years</period>
                </formula>
                <action type="action" id="Microsoft.Office.RecordsManagement.PolicyFeatures.Expiration.Action.DeletePreviousVersions"/>
              </data>
              <data stageId="2">
                <formula id="Microsoft.Office.RecordsManagement.PolicyFeatures.Expiration.Formula.BuiltIn">
                  <number>10</number>
                  <property>Modified</property>
                  <propertyId>28cf69c5-fa48-462a-b5cd-27b6f9d2bd5f</propertyId>
                  <period>years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Props1.xml><?xml version="1.0" encoding="utf-8"?>
<ds:datastoreItem xmlns:ds="http://schemas.openxmlformats.org/officeDocument/2006/customXml" ds:itemID="{689E4A65-E1D9-48EB-8F69-384CE9ADAAE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957914F-BCCF-4EFC-A234-F0CD489118D5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448f7454-ccc3-41ed-9c8f-da4722842819"/>
    <ds:schemaRef ds:uri="e3af3928-72d3-4b8a-b86b-2250b2499d0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8621BE-C288-4729-A955-DAB17E932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af3928-72d3-4b8a-b86b-2250b2499d03"/>
    <ds:schemaRef ds:uri="448f7454-ccc3-41ed-9c8f-da4722842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5E7E94-6090-42B4-B09D-62903B66963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2E68670-1554-4A65-97A8-FFDAD2C62D4A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071DC765-45DC-4B4E-BF5C-F72900A4CC52}">
  <ds:schemaRefs>
    <ds:schemaRef ds:uri="microsoft.office.server.policy.changes"/>
  </ds:schemaRefs>
</ds:datastoreItem>
</file>

<file path=customXml/itemProps7.xml><?xml version="1.0" encoding="utf-8"?>
<ds:datastoreItem xmlns:ds="http://schemas.openxmlformats.org/officeDocument/2006/customXml" ds:itemID="{723F09DD-AAA8-486B-81BF-928843903266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Stop Loss Only</vt:lpstr>
      <vt:lpstr>'Stop Loss Only'!Print_Area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2024-09-18T20:00:39Z</dcterms:created>
  <dcterms:modified xsi:type="dcterms:W3CDTF">2024-10-07T14:57:58Z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2024-09-18T20:00:42Z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108e604c-007c-4efd-9dff-a2aa0a29fe15</vt:lpwstr>
  </property>
  <property fmtid="{D5CDD505-2E9C-101B-9397-08002B2CF9AE}" pid="8" name="MSIP_Label_d347b247-e90e-43a3-9d7b-004f14ae6873_ContentBits">
    <vt:lpwstr>0</vt:lpwstr>
  </property>
  <property fmtid="{D5CDD505-2E9C-101B-9397-08002B2CF9AE}" pid="9" name="ContentTypeId">
    <vt:lpwstr>0x010100725E60EF2E824CBB9F9F6219DD094B09A3B100CCE59BCB2F270F438BFD9A455944DDF9</vt:lpwstr>
  </property>
  <property fmtid="{D5CDD505-2E9C-101B-9397-08002B2CF9AE}" pid="10" name="_dlc_policyId">
    <vt:lpwstr>0x010100725E60EF2E824CBB9F9F6219DD094B09A3B1|1698352568</vt:lpwstr>
  </property>
  <property fmtid="{D5CDD505-2E9C-101B-9397-08002B2CF9AE}" pid="11" name="ItemRetentionFormula">
    <vt:lpwstr>&lt;formula id="Microsoft.Office.RecordsManagement.PolicyFeatures.Expiration.Formula.BuiltIn"&gt;&lt;number&gt;2&lt;/number&gt;&lt;property&gt;Modified&lt;/property&gt;&lt;propertyId&gt;28cf69c5-fa48-462a-b5cd-27b6f9d2bd5f&lt;/propertyId&gt;&lt;period&gt;years&lt;/period&gt;&lt;/formula&gt;</vt:lpwstr>
  </property>
</Properties>
</file>