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mog001\Documents\Food\Aramark\Aramark Local Purchasing\"/>
    </mc:Choice>
  </mc:AlternateContent>
  <bookViews>
    <workbookView xWindow="0" yWindow="0" windowWidth="19200" windowHeight="11460"/>
  </bookViews>
  <sheets>
    <sheet name="YTDSummaryFY1819" sheetId="1" r:id="rId1"/>
  </sheets>
  <externalReferences>
    <externalReference r:id="rId2"/>
  </externalReferences>
  <definedNames>
    <definedName name="DATA" localSheetId="0">OFFSET(#REF!,0,0,COUNTA(#REF!),COUNTA(#REF!))</definedName>
    <definedName name="DATA">OFFSET(#REF!,0,0,COUNTA(#REF!),COUNTA(#REF!))</definedName>
    <definedName name="_xlnm.Print_Area" localSheetId="0">YTDSummaryFY1819!$A$1:$H$39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9" i="1" l="1"/>
  <c r="C98" i="1"/>
  <c r="C97" i="1"/>
  <c r="C96" i="1"/>
  <c r="C95" i="1"/>
  <c r="C94" i="1"/>
  <c r="C93" i="1"/>
  <c r="C92" i="1"/>
  <c r="C82" i="1"/>
  <c r="C81" i="1"/>
  <c r="C80" i="1"/>
  <c r="C79" i="1"/>
  <c r="C78" i="1"/>
  <c r="C77" i="1"/>
  <c r="C76" i="1"/>
  <c r="C75" i="1"/>
  <c r="C84" i="1" s="1"/>
  <c r="C65" i="1"/>
  <c r="C64" i="1"/>
  <c r="C63" i="1"/>
  <c r="C62" i="1"/>
  <c r="C61" i="1"/>
  <c r="C60" i="1"/>
  <c r="C59" i="1"/>
  <c r="C58" i="1"/>
  <c r="C47" i="1"/>
  <c r="C46" i="1"/>
  <c r="C45" i="1"/>
  <c r="C44" i="1"/>
  <c r="E44" i="1" s="1"/>
  <c r="C43" i="1"/>
  <c r="C42" i="1"/>
  <c r="C41" i="1"/>
  <c r="C40" i="1"/>
  <c r="C30" i="1"/>
  <c r="C48" i="1" s="1"/>
  <c r="C29" i="1"/>
  <c r="C28" i="1"/>
  <c r="C27" i="1"/>
  <c r="E27" i="1" s="1"/>
  <c r="C26" i="1"/>
  <c r="C25" i="1"/>
  <c r="C24" i="1"/>
  <c r="C23" i="1"/>
  <c r="E23" i="1" s="1"/>
  <c r="C22" i="1"/>
  <c r="C13" i="1"/>
  <c r="C12" i="1"/>
  <c r="C14" i="1" s="1"/>
  <c r="E14" i="1" s="1"/>
  <c r="C11" i="1"/>
  <c r="E11" i="1" s="1"/>
  <c r="C9" i="1"/>
  <c r="E9" i="1" s="1"/>
  <c r="E62" i="1" l="1"/>
  <c r="E79" i="1"/>
  <c r="E24" i="1"/>
  <c r="E41" i="1"/>
  <c r="E28" i="1"/>
  <c r="E45" i="1"/>
  <c r="E13" i="1"/>
  <c r="E25" i="1"/>
  <c r="E29" i="1"/>
  <c r="E42" i="1"/>
  <c r="E46" i="1"/>
  <c r="E60" i="1"/>
  <c r="E77" i="1"/>
  <c r="E94" i="1"/>
  <c r="C32" i="1"/>
  <c r="E32" i="1" s="1"/>
  <c r="E26" i="1"/>
  <c r="E48" i="1"/>
  <c r="E43" i="1"/>
  <c r="E47" i="1"/>
  <c r="E61" i="1"/>
  <c r="E78" i="1"/>
  <c r="E95" i="1"/>
  <c r="E96" i="1"/>
  <c r="E63" i="1"/>
  <c r="E97" i="1"/>
  <c r="E64" i="1"/>
  <c r="E98" i="1"/>
  <c r="E65" i="1"/>
  <c r="E99" i="1"/>
  <c r="C50" i="1"/>
  <c r="E50" i="1" s="1"/>
  <c r="E58" i="1"/>
  <c r="E84" i="1"/>
  <c r="E92" i="1"/>
  <c r="E80" i="1"/>
  <c r="E81" i="1"/>
  <c r="E82" i="1"/>
  <c r="E59" i="1"/>
  <c r="E76" i="1"/>
  <c r="E93" i="1"/>
  <c r="E22" i="1"/>
  <c r="E75" i="1"/>
  <c r="C67" i="1"/>
  <c r="E67" i="1" s="1"/>
  <c r="E30" i="1"/>
  <c r="E12" i="1"/>
  <c r="C101" i="1"/>
  <c r="E101" i="1" s="1"/>
  <c r="E40" i="1"/>
</calcChain>
</file>

<file path=xl/sharedStrings.xml><?xml version="1.0" encoding="utf-8"?>
<sst xmlns="http://schemas.openxmlformats.org/spreadsheetml/2006/main" count="97" uniqueCount="50">
  <si>
    <t>Aramark Local Foods Purchasing</t>
  </si>
  <si>
    <t>Date</t>
  </si>
  <si>
    <t>Percent of</t>
  </si>
  <si>
    <t>Dollars</t>
  </si>
  <si>
    <t>Total</t>
  </si>
  <si>
    <t>Reporting Month:</t>
  </si>
  <si>
    <t>Spent</t>
  </si>
  <si>
    <t>Purchases</t>
  </si>
  <si>
    <t>July2018 to June2019</t>
  </si>
  <si>
    <t>Total Purchases</t>
  </si>
  <si>
    <t>Total Non-food Items</t>
  </si>
  <si>
    <t>Total spend on non-food items</t>
  </si>
  <si>
    <t>Total Food Items</t>
  </si>
  <si>
    <t>Total spend on all food items</t>
  </si>
  <si>
    <t xml:space="preserve">   Total Non-Controllable Food Items</t>
  </si>
  <si>
    <t>Total spend on food items that are brand-controlled</t>
  </si>
  <si>
    <t xml:space="preserve">   Total Controllable Food Items</t>
  </si>
  <si>
    <t xml:space="preserve">Total spend on food items that can be controlled  </t>
  </si>
  <si>
    <t>Total Local Purchasing (All Items)</t>
  </si>
  <si>
    <t>Dollars Spent</t>
  </si>
  <si>
    <t>Percentage</t>
  </si>
  <si>
    <t>Product Description</t>
  </si>
  <si>
    <t>Local Vendors</t>
  </si>
  <si>
    <t>January</t>
  </si>
  <si>
    <t>February</t>
  </si>
  <si>
    <t>March</t>
  </si>
  <si>
    <t>April</t>
  </si>
  <si>
    <t>May</t>
  </si>
  <si>
    <t>June</t>
  </si>
  <si>
    <t>McLane (Local)</t>
  </si>
  <si>
    <t>Total Local Items</t>
  </si>
  <si>
    <t>Total local spend percentage for all purchasing</t>
  </si>
  <si>
    <t>Total Local  Food Purchasing</t>
  </si>
  <si>
    <t>Jan</t>
  </si>
  <si>
    <t>Feb</t>
  </si>
  <si>
    <t>McLane</t>
  </si>
  <si>
    <t>Total local spend percentage for all food items</t>
  </si>
  <si>
    <t>Total Local Controllable Food Purchasing</t>
  </si>
  <si>
    <t xml:space="preserve">Total local spend percentage for controllable food items </t>
  </si>
  <si>
    <t>Direct Farm Impact Purchases</t>
  </si>
  <si>
    <t>Total DFI Items</t>
  </si>
  <si>
    <t>Total DFI spend percentage for controllable food items</t>
  </si>
  <si>
    <t>Kentucky Proud</t>
  </si>
  <si>
    <t>Total KY Proud</t>
  </si>
  <si>
    <t>Total KY Proud percentage for controllable food items</t>
  </si>
  <si>
    <t>July, August, September</t>
  </si>
  <si>
    <t>October, November, December</t>
  </si>
  <si>
    <t>July-September</t>
  </si>
  <si>
    <t>October-December</t>
  </si>
  <si>
    <t>Total local chicken and Klosterman's items trough Chickfila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</si>
</sst>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u/>
      <sz val="1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39" fontId="0" fillId="3" borderId="0" xfId="0" applyNumberFormat="1" applyFill="1" applyAlignment="1">
      <alignment horizontal="centerContinuous"/>
    </xf>
    <xf numFmtId="0" fontId="0" fillId="3" borderId="0" xfId="0" applyFill="1"/>
    <xf numFmtId="39" fontId="0" fillId="3" borderId="0" xfId="0" applyNumberFormat="1" applyFill="1"/>
    <xf numFmtId="0" fontId="0" fillId="3" borderId="0" xfId="0" applyFill="1" applyAlignment="1">
      <alignment horizontal="center"/>
    </xf>
    <xf numFmtId="39" fontId="0" fillId="3" borderId="0" xfId="0" applyNumberForma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39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7" fontId="2" fillId="4" borderId="0" xfId="0" applyNumberFormat="1" applyFont="1" applyFill="1" applyAlignment="1">
      <alignment horizontal="center"/>
    </xf>
    <xf numFmtId="0" fontId="7" fillId="3" borderId="0" xfId="0" applyFont="1" applyFill="1"/>
    <xf numFmtId="0" fontId="8" fillId="3" borderId="0" xfId="0" applyFont="1" applyFill="1" applyAlignment="1">
      <alignment horizontal="right" vertical="center"/>
    </xf>
    <xf numFmtId="3" fontId="0" fillId="3" borderId="0" xfId="0" applyNumberFormat="1" applyFill="1"/>
    <xf numFmtId="9" fontId="0" fillId="3" borderId="0" xfId="1" applyFont="1" applyFill="1"/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9" fillId="3" borderId="0" xfId="0" applyFont="1" applyFill="1" applyAlignment="1">
      <alignment wrapText="1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/>
    <xf numFmtId="43" fontId="0" fillId="3" borderId="5" xfId="2" applyFont="1" applyFill="1" applyBorder="1"/>
    <xf numFmtId="9" fontId="0" fillId="3" borderId="5" xfId="1" applyFont="1" applyFill="1" applyBorder="1"/>
    <xf numFmtId="0" fontId="9" fillId="3" borderId="5" xfId="0" applyFont="1" applyFill="1" applyBorder="1" applyAlignment="1">
      <alignment wrapText="1"/>
    </xf>
    <xf numFmtId="0" fontId="0" fillId="3" borderId="0" xfId="0" applyFill="1" applyAlignment="1">
      <alignment horizontal="right" vertical="center"/>
    </xf>
    <xf numFmtId="39" fontId="0" fillId="3" borderId="0" xfId="0" applyNumberFormat="1" applyFill="1" applyBorder="1"/>
    <xf numFmtId="39" fontId="11" fillId="3" borderId="0" xfId="3" applyNumberFormat="1" applyFont="1" applyFill="1" applyBorder="1" applyAlignment="1" applyProtection="1"/>
    <xf numFmtId="10" fontId="0" fillId="3" borderId="0" xfId="0" applyNumberFormat="1" applyFill="1" applyBorder="1"/>
    <xf numFmtId="0" fontId="0" fillId="5" borderId="0" xfId="0" applyFill="1"/>
    <xf numFmtId="39" fontId="0" fillId="5" borderId="0" xfId="0" applyNumberFormat="1" applyFill="1"/>
    <xf numFmtId="39" fontId="0" fillId="0" borderId="0" xfId="0" applyNumberFormat="1"/>
    <xf numFmtId="0" fontId="0" fillId="0" borderId="0" xfId="0" applyBorder="1" applyAlignment="1">
      <alignment horizontal="center"/>
    </xf>
    <xf numFmtId="39" fontId="0" fillId="0" borderId="0" xfId="0" applyNumberFormat="1" applyBorder="1" applyAlignment="1">
      <alignment horizontal="center"/>
    </xf>
    <xf numFmtId="3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39" fontId="0" fillId="0" borderId="5" xfId="0" applyNumberFormat="1" applyBorder="1"/>
    <xf numFmtId="0" fontId="7" fillId="0" borderId="0" xfId="0" applyFont="1"/>
    <xf numFmtId="0" fontId="8" fillId="0" borderId="0" xfId="0" applyFont="1"/>
    <xf numFmtId="9" fontId="0" fillId="0" borderId="0" xfId="1" applyFont="1"/>
    <xf numFmtId="39" fontId="0" fillId="0" borderId="0" xfId="0" applyNumberFormat="1" applyFill="1"/>
    <xf numFmtId="9" fontId="13" fillId="0" borderId="0" xfId="1" applyFont="1" applyAlignment="1" applyProtection="1"/>
    <xf numFmtId="0" fontId="0" fillId="0" borderId="0" xfId="0" applyAlignment="1">
      <alignment wrapText="1"/>
    </xf>
    <xf numFmtId="39" fontId="14" fillId="0" borderId="6" xfId="0" applyNumberFormat="1" applyFont="1" applyFill="1" applyBorder="1"/>
    <xf numFmtId="0" fontId="0" fillId="0" borderId="0" xfId="0" applyBorder="1"/>
    <xf numFmtId="10" fontId="15" fillId="0" borderId="6" xfId="3" applyNumberFormat="1" applyFont="1" applyBorder="1" applyAlignment="1" applyProtection="1"/>
    <xf numFmtId="0" fontId="9" fillId="0" borderId="0" xfId="0" applyFont="1" applyAlignment="1">
      <alignment wrapText="1"/>
    </xf>
    <xf numFmtId="39" fontId="14" fillId="6" borderId="0" xfId="0" applyNumberFormat="1" applyFont="1" applyFill="1" applyBorder="1"/>
    <xf numFmtId="0" fontId="0" fillId="6" borderId="0" xfId="0" applyFill="1" applyBorder="1"/>
    <xf numFmtId="10" fontId="15" fillId="6" borderId="6" xfId="3" applyNumberFormat="1" applyFont="1" applyFill="1" applyBorder="1" applyAlignment="1" applyProtection="1"/>
    <xf numFmtId="0" fontId="16" fillId="5" borderId="0" xfId="0" applyFont="1" applyFill="1"/>
    <xf numFmtId="39" fontId="16" fillId="5" borderId="0" xfId="0" applyNumberFormat="1" applyFont="1" applyFill="1"/>
    <xf numFmtId="0" fontId="16" fillId="0" borderId="0" xfId="0" applyFont="1"/>
    <xf numFmtId="10" fontId="13" fillId="0" borderId="0" xfId="3" applyNumberFormat="1" applyFont="1" applyAlignment="1" applyProtection="1"/>
    <xf numFmtId="39" fontId="0" fillId="6" borderId="0" xfId="0" applyNumberFormat="1" applyFill="1"/>
    <xf numFmtId="0" fontId="0" fillId="6" borderId="0" xfId="0" applyFill="1"/>
    <xf numFmtId="0" fontId="9" fillId="0" borderId="0" xfId="0" applyFont="1"/>
    <xf numFmtId="39" fontId="14" fillId="0" borderId="0" xfId="0" applyNumberFormat="1" applyFont="1" applyFill="1" applyBorder="1"/>
    <xf numFmtId="9" fontId="16" fillId="0" borderId="0" xfId="1" applyFont="1"/>
    <xf numFmtId="0" fontId="1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7" fontId="4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4">
    <cellStyle name="Comma 3" xfId="2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ringe/Desktop/Aramark%20Programs/Numbers%20and%20Reports/Local%20Food/Food%20Purchasing/Reports/AYJuly2018toJune2019/YTD_Report_ThruJan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Summary"/>
      <sheetName val="JulyAug.Sept2018"/>
      <sheetName val="OctDec2018"/>
      <sheetName val="January2019"/>
      <sheetName val="February2019"/>
      <sheetName val="March2019"/>
      <sheetName val="April2019"/>
      <sheetName val="May2019"/>
      <sheetName val="June19"/>
      <sheetName val="McLane"/>
      <sheetName val="Page1_1"/>
    </sheetNames>
    <sheetDataSet>
      <sheetData sheetId="0"/>
      <sheetData sheetId="1">
        <row r="9">
          <cell r="C9">
            <v>1833942.1099999992</v>
          </cell>
        </row>
        <row r="11">
          <cell r="C11">
            <v>624469.25</v>
          </cell>
        </row>
        <row r="12">
          <cell r="C12">
            <v>1209472.8599999992</v>
          </cell>
        </row>
        <row r="13">
          <cell r="C13">
            <v>599948.17999999959</v>
          </cell>
        </row>
        <row r="51">
          <cell r="C51">
            <v>788806.9499999996</v>
          </cell>
        </row>
        <row r="70">
          <cell r="C70">
            <v>375196.14999999991</v>
          </cell>
        </row>
        <row r="88">
          <cell r="C88">
            <v>279472.43999999994</v>
          </cell>
        </row>
        <row r="103">
          <cell r="C103">
            <v>32727.130000000005</v>
          </cell>
        </row>
        <row r="117">
          <cell r="C117">
            <v>28803.119999999999</v>
          </cell>
        </row>
      </sheetData>
      <sheetData sheetId="2">
        <row r="9">
          <cell r="C9">
            <v>2396360.4800000004</v>
          </cell>
        </row>
        <row r="11">
          <cell r="C11">
            <v>721566.30000000051</v>
          </cell>
        </row>
        <row r="12">
          <cell r="C12">
            <v>1674794.1799999997</v>
          </cell>
        </row>
        <row r="13">
          <cell r="C13">
            <v>956751.76999999979</v>
          </cell>
        </row>
        <row r="53">
          <cell r="C53">
            <v>1148646.5399999996</v>
          </cell>
        </row>
        <row r="72">
          <cell r="C72">
            <v>453354.07</v>
          </cell>
        </row>
        <row r="90">
          <cell r="C90">
            <v>304817.21000000008</v>
          </cell>
        </row>
        <row r="105">
          <cell r="C105">
            <v>56364.75</v>
          </cell>
        </row>
        <row r="119">
          <cell r="C119">
            <v>41461.919999999998</v>
          </cell>
        </row>
      </sheetData>
      <sheetData sheetId="3">
        <row r="9">
          <cell r="C9">
            <v>623025.03</v>
          </cell>
        </row>
        <row r="11">
          <cell r="C11">
            <v>152540.22</v>
          </cell>
        </row>
        <row r="12">
          <cell r="C12">
            <v>470484.81</v>
          </cell>
        </row>
        <row r="13">
          <cell r="C13">
            <v>282633.66999999993</v>
          </cell>
        </row>
        <row r="54">
          <cell r="C54">
            <v>287988.21000000002</v>
          </cell>
        </row>
        <row r="74">
          <cell r="C74">
            <v>148817.65</v>
          </cell>
        </row>
        <row r="93">
          <cell r="C93">
            <v>83883.850000000006</v>
          </cell>
        </row>
        <row r="108">
          <cell r="C108">
            <v>24281.059999999998</v>
          </cell>
        </row>
        <row r="122">
          <cell r="C122">
            <v>26596.109999999997</v>
          </cell>
        </row>
      </sheetData>
      <sheetData sheetId="4">
        <row r="9">
          <cell r="C9">
            <v>919660.85000000009</v>
          </cell>
        </row>
        <row r="11">
          <cell r="C11">
            <v>208671.53000000003</v>
          </cell>
        </row>
        <row r="12">
          <cell r="C12">
            <v>710989.32000000007</v>
          </cell>
        </row>
        <row r="13">
          <cell r="C13">
            <v>233819.41000000006</v>
          </cell>
        </row>
        <row r="55">
          <cell r="C55">
            <v>400219.5400000001</v>
          </cell>
        </row>
        <row r="75">
          <cell r="C75">
            <v>186253.59999999998</v>
          </cell>
        </row>
        <row r="94">
          <cell r="C94">
            <v>125525.41999999997</v>
          </cell>
        </row>
        <row r="109">
          <cell r="C109">
            <v>24988.48</v>
          </cell>
        </row>
        <row r="123">
          <cell r="C123">
            <v>25375.409999999996</v>
          </cell>
        </row>
      </sheetData>
      <sheetData sheetId="5">
        <row r="9">
          <cell r="C9">
            <v>956807.03</v>
          </cell>
        </row>
        <row r="11">
          <cell r="C11">
            <v>343950.04999999993</v>
          </cell>
        </row>
        <row r="12">
          <cell r="C12">
            <v>612856.9800000001</v>
          </cell>
        </row>
        <row r="13">
          <cell r="C13">
            <v>322474.63000000006</v>
          </cell>
        </row>
        <row r="57">
          <cell r="C57">
            <v>375483.36</v>
          </cell>
        </row>
        <row r="77">
          <cell r="C77">
            <v>182580.21</v>
          </cell>
        </row>
        <row r="96">
          <cell r="C96">
            <v>125098.54</v>
          </cell>
        </row>
        <row r="111">
          <cell r="C111">
            <v>20280.059999999998</v>
          </cell>
        </row>
        <row r="125">
          <cell r="C125">
            <v>18242.46</v>
          </cell>
        </row>
      </sheetData>
      <sheetData sheetId="6">
        <row r="9">
          <cell r="C9">
            <v>793904.74</v>
          </cell>
        </row>
        <row r="11">
          <cell r="C11">
            <v>105962.67000000003</v>
          </cell>
        </row>
        <row r="12">
          <cell r="C12">
            <v>687942.07</v>
          </cell>
        </row>
        <row r="13">
          <cell r="C13">
            <v>477877.83000000007</v>
          </cell>
        </row>
        <row r="57">
          <cell r="C57">
            <v>318715.68000000017</v>
          </cell>
        </row>
        <row r="77">
          <cell r="C77">
            <v>158527.18</v>
          </cell>
        </row>
        <row r="96">
          <cell r="C96">
            <v>112801.15999999999</v>
          </cell>
        </row>
        <row r="111">
          <cell r="C111">
            <v>21060.62</v>
          </cell>
        </row>
        <row r="125">
          <cell r="C125">
            <v>11690.150000000001</v>
          </cell>
        </row>
      </sheetData>
      <sheetData sheetId="7">
        <row r="9">
          <cell r="C9">
            <v>528910.1</v>
          </cell>
        </row>
        <row r="11">
          <cell r="C11">
            <v>282511.41000000003</v>
          </cell>
        </row>
        <row r="12">
          <cell r="C12">
            <v>246398.69</v>
          </cell>
        </row>
        <row r="13">
          <cell r="C13">
            <v>148492.34999999998</v>
          </cell>
        </row>
        <row r="58">
          <cell r="C58">
            <v>206151.25000000003</v>
          </cell>
        </row>
        <row r="78">
          <cell r="C78">
            <v>28060.259999999995</v>
          </cell>
        </row>
        <row r="97">
          <cell r="C97">
            <v>24479.649999999994</v>
          </cell>
        </row>
        <row r="112">
          <cell r="C112">
            <v>8674.86</v>
          </cell>
        </row>
        <row r="126">
          <cell r="C126">
            <v>2702.64</v>
          </cell>
        </row>
      </sheetData>
      <sheetData sheetId="8">
        <row r="9">
          <cell r="C9">
            <v>332001.6700000001</v>
          </cell>
        </row>
        <row r="11">
          <cell r="C11">
            <v>95724.12</v>
          </cell>
        </row>
        <row r="12">
          <cell r="C12">
            <v>236277.55000000005</v>
          </cell>
        </row>
        <row r="13">
          <cell r="C13">
            <v>38184.319999999978</v>
          </cell>
        </row>
        <row r="58">
          <cell r="C58">
            <v>192751.85000000006</v>
          </cell>
        </row>
        <row r="78">
          <cell r="C78">
            <v>44795.310000000005</v>
          </cell>
        </row>
        <row r="97">
          <cell r="C97">
            <v>40871.46</v>
          </cell>
        </row>
        <row r="112">
          <cell r="C112">
            <v>13225.519999999999</v>
          </cell>
        </row>
        <row r="126">
          <cell r="C126">
            <v>8652.9900000000016</v>
          </cell>
        </row>
      </sheetData>
      <sheetData sheetId="9">
        <row r="3">
          <cell r="W3">
            <v>78894.320000000022</v>
          </cell>
        </row>
        <row r="4">
          <cell r="W4">
            <v>998.68999999999994</v>
          </cell>
        </row>
      </sheetData>
      <sheetData sheetId="10">
        <row r="2">
          <cell r="W2">
            <v>111063.22999999998</v>
          </cell>
        </row>
        <row r="3">
          <cell r="W3">
            <v>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12" workbookViewId="0">
      <selection activeCell="E14" sqref="E14"/>
    </sheetView>
  </sheetViews>
  <sheetFormatPr defaultRowHeight="15" x14ac:dyDescent="0.25"/>
  <cols>
    <col min="1" max="1" width="31.7109375" customWidth="1"/>
    <col min="2" max="2" width="2" customWidth="1"/>
    <col min="3" max="3" width="13.28515625" style="31" customWidth="1"/>
    <col min="4" max="4" width="1.85546875" customWidth="1"/>
    <col min="5" max="5" width="11.42578125" bestFit="1" customWidth="1"/>
    <col min="6" max="6" width="1.85546875" customWidth="1"/>
    <col min="7" max="7" width="57.5703125" customWidth="1"/>
    <col min="8" max="8" width="18.140625" customWidth="1"/>
  </cols>
  <sheetData>
    <row r="1" spans="1:8" ht="19.5" thickBot="1" x14ac:dyDescent="0.35">
      <c r="A1" s="60" t="s">
        <v>0</v>
      </c>
      <c r="B1" s="61"/>
      <c r="C1" s="61"/>
      <c r="D1" s="61"/>
      <c r="E1" s="61"/>
      <c r="F1" s="61"/>
      <c r="G1" s="62"/>
    </row>
    <row r="2" spans="1:8" x14ac:dyDescent="0.25">
      <c r="A2" s="63"/>
      <c r="B2" s="63"/>
      <c r="C2" s="63"/>
      <c r="D2" s="63"/>
      <c r="E2" s="63"/>
      <c r="F2" s="63"/>
      <c r="G2" s="63"/>
      <c r="H2" s="1"/>
    </row>
    <row r="3" spans="1:8" ht="15.75" x14ac:dyDescent="0.25">
      <c r="A3" s="64" t="s">
        <v>1</v>
      </c>
      <c r="B3" s="65"/>
      <c r="C3" s="65"/>
      <c r="D3" s="65"/>
      <c r="E3" s="65"/>
      <c r="F3" s="65"/>
      <c r="G3" s="65"/>
      <c r="H3" s="1"/>
    </row>
    <row r="4" spans="1:8" x14ac:dyDescent="0.25">
      <c r="A4" s="2"/>
      <c r="B4" s="3"/>
      <c r="C4" s="4"/>
      <c r="D4" s="3"/>
      <c r="E4" s="3"/>
      <c r="F4" s="3"/>
      <c r="G4" s="3"/>
      <c r="H4" s="1"/>
    </row>
    <row r="5" spans="1:8" x14ac:dyDescent="0.25">
      <c r="A5" s="5"/>
      <c r="B5" s="5"/>
      <c r="C5" s="6"/>
      <c r="D5" s="5"/>
      <c r="E5" s="7" t="s">
        <v>2</v>
      </c>
      <c r="F5" s="5"/>
      <c r="G5" s="5"/>
      <c r="H5" s="1"/>
    </row>
    <row r="6" spans="1:8" x14ac:dyDescent="0.25">
      <c r="A6" s="5"/>
      <c r="B6" s="5"/>
      <c r="C6" s="8" t="s">
        <v>3</v>
      </c>
      <c r="D6" s="5"/>
      <c r="E6" s="7" t="s">
        <v>4</v>
      </c>
      <c r="F6" s="5"/>
      <c r="G6" s="9" t="s">
        <v>5</v>
      </c>
      <c r="H6" s="1"/>
    </row>
    <row r="7" spans="1:8" x14ac:dyDescent="0.25">
      <c r="A7" s="5"/>
      <c r="B7" s="5"/>
      <c r="C7" s="10" t="s">
        <v>6</v>
      </c>
      <c r="D7" s="5"/>
      <c r="E7" s="11" t="s">
        <v>7</v>
      </c>
      <c r="F7" s="5"/>
      <c r="G7" s="12" t="s">
        <v>8</v>
      </c>
    </row>
    <row r="8" spans="1:8" x14ac:dyDescent="0.25">
      <c r="A8" s="13"/>
      <c r="B8" s="5"/>
      <c r="C8" s="6"/>
      <c r="D8" s="5"/>
      <c r="E8" s="5"/>
      <c r="F8" s="5"/>
      <c r="G8" s="9"/>
    </row>
    <row r="9" spans="1:8" x14ac:dyDescent="0.25">
      <c r="A9" s="14" t="s">
        <v>9</v>
      </c>
      <c r="B9" s="15"/>
      <c r="C9" s="6">
        <f>[1]JulyAug.Sept2018!C9+[1]OctDec2018!C9+[1]January2019!C9+[1]February2019!C9+[1]March2019!C9+[1]April2019!C9+[1]May2019!C9+[1]June19!C9</f>
        <v>8384612.0100000007</v>
      </c>
      <c r="D9" s="5"/>
      <c r="E9" s="16">
        <f>SUM(C9/C9)</f>
        <v>1</v>
      </c>
      <c r="F9" s="5"/>
      <c r="G9" s="9"/>
    </row>
    <row r="10" spans="1:8" x14ac:dyDescent="0.25">
      <c r="A10" s="17"/>
      <c r="B10" s="15"/>
      <c r="C10" s="6"/>
      <c r="D10" s="5"/>
      <c r="E10" s="5"/>
      <c r="F10" s="5"/>
      <c r="G10" s="9"/>
    </row>
    <row r="11" spans="1:8" x14ac:dyDescent="0.25">
      <c r="A11" s="18" t="s">
        <v>10</v>
      </c>
      <c r="B11" s="15"/>
      <c r="C11" s="6">
        <f>SUM([1]JulyAug.Sept2018!C11+[1]OctDec2018!C11+[1]January2019!C11+[1]February2019!C11+[1]March2019!C11+[1]April2019!C11+[1]May2019!C11+[1]June19!C11)</f>
        <v>2535395.5500000007</v>
      </c>
      <c r="D11" s="5"/>
      <c r="E11" s="16">
        <f>SUM(C11/C9)</f>
        <v>0.30238674693308804</v>
      </c>
      <c r="F11" s="5"/>
      <c r="G11" s="19" t="s">
        <v>11</v>
      </c>
    </row>
    <row r="12" spans="1:8" x14ac:dyDescent="0.25">
      <c r="A12" s="20" t="s">
        <v>12</v>
      </c>
      <c r="B12" s="21"/>
      <c r="C12" s="22">
        <f>SUM([1]JulyAug.Sept2018!C12+[1]OctDec2018!C12+[1]January2019!C12+[1]February2019!C12+[1]March2019!C12+[1]April2019!C12+[1]May2019!C12+[1]June19!C12)</f>
        <v>5849216.46</v>
      </c>
      <c r="D12" s="21"/>
      <c r="E12" s="23">
        <f>SUM(C12/C9)</f>
        <v>0.69761325306691202</v>
      </c>
      <c r="F12" s="21"/>
      <c r="G12" s="24" t="s">
        <v>13</v>
      </c>
    </row>
    <row r="13" spans="1:8" x14ac:dyDescent="0.25">
      <c r="A13" s="25" t="s">
        <v>14</v>
      </c>
      <c r="B13" s="5"/>
      <c r="C13" s="26">
        <f>SUM([1]JulyAug.Sept2018!C13+[1]OctDec2018!C13+[1]January2019!C13+[1]February2019!C13+[1]March2019!C13+[1]April2019!C13+[1]May2019!C13+[1]June19!C13)</f>
        <v>3060182.1599999992</v>
      </c>
      <c r="D13" s="5"/>
      <c r="E13" s="16">
        <f>SUM(C13/C12)</f>
        <v>0.52317813521300238</v>
      </c>
      <c r="F13" s="5"/>
      <c r="G13" s="19" t="s">
        <v>15</v>
      </c>
    </row>
    <row r="14" spans="1:8" x14ac:dyDescent="0.25">
      <c r="A14" s="25" t="s">
        <v>16</v>
      </c>
      <c r="B14" s="5"/>
      <c r="C14" s="27">
        <f>SUM(YTDSummaryFY1819!C12-YTDSummaryFY1819!C13)</f>
        <v>2789034.3000000007</v>
      </c>
      <c r="D14" s="5"/>
      <c r="E14" s="16">
        <f>SUM(C14/C12)</f>
        <v>0.47682186478699762</v>
      </c>
      <c r="F14" s="5"/>
      <c r="G14" s="19" t="s">
        <v>17</v>
      </c>
    </row>
    <row r="15" spans="1:8" x14ac:dyDescent="0.25">
      <c r="A15" s="5"/>
      <c r="B15" s="5"/>
      <c r="C15" s="26"/>
      <c r="D15" s="5"/>
      <c r="E15" s="28"/>
      <c r="F15" s="5"/>
      <c r="G15" s="5"/>
    </row>
    <row r="16" spans="1:8" ht="5.25" customHeight="1" x14ac:dyDescent="0.25">
      <c r="A16" s="29"/>
      <c r="B16" s="29"/>
      <c r="C16" s="30"/>
      <c r="D16" s="29"/>
      <c r="E16" s="29"/>
      <c r="F16" s="29"/>
      <c r="G16" s="29"/>
    </row>
    <row r="17" spans="1:7" ht="15.75" x14ac:dyDescent="0.25">
      <c r="A17" s="59" t="s">
        <v>18</v>
      </c>
      <c r="B17" s="59"/>
      <c r="C17" s="59"/>
      <c r="D17" s="59"/>
      <c r="E17" s="59"/>
      <c r="F17" s="59"/>
      <c r="G17" s="59"/>
    </row>
    <row r="18" spans="1:7" x14ac:dyDescent="0.25">
      <c r="E18" s="32"/>
      <c r="G18" s="31"/>
    </row>
    <row r="19" spans="1:7" x14ac:dyDescent="0.25">
      <c r="C19" s="33"/>
      <c r="E19" s="32"/>
      <c r="G19" s="31"/>
    </row>
    <row r="20" spans="1:7" x14ac:dyDescent="0.25">
      <c r="C20" s="34" t="s">
        <v>19</v>
      </c>
      <c r="E20" s="35" t="s">
        <v>20</v>
      </c>
      <c r="G20" s="36" t="s">
        <v>21</v>
      </c>
    </row>
    <row r="21" spans="1:7" x14ac:dyDescent="0.25">
      <c r="A21" s="37" t="s">
        <v>22</v>
      </c>
    </row>
    <row r="22" spans="1:7" x14ac:dyDescent="0.25">
      <c r="A22" s="38" t="s">
        <v>45</v>
      </c>
      <c r="C22" s="31">
        <f>[1]JulyAug.Sept2018!C51</f>
        <v>788806.9499999996</v>
      </c>
      <c r="E22" s="39">
        <f>C22/C9</f>
        <v>9.4077930983475472E-2</v>
      </c>
    </row>
    <row r="23" spans="1:7" x14ac:dyDescent="0.25">
      <c r="A23" s="38" t="s">
        <v>46</v>
      </c>
      <c r="C23" s="31">
        <f>[1]OctDec2018!C53</f>
        <v>1148646.5399999996</v>
      </c>
      <c r="E23" s="39">
        <f>C23/C9</f>
        <v>0.1369945966050729</v>
      </c>
    </row>
    <row r="24" spans="1:7" x14ac:dyDescent="0.25">
      <c r="A24" s="38" t="s">
        <v>23</v>
      </c>
      <c r="C24" s="31">
        <f>[1]January2019!C54</f>
        <v>287988.21000000002</v>
      </c>
      <c r="E24" s="39">
        <f>C24/C9</f>
        <v>3.4347231530394928E-2</v>
      </c>
    </row>
    <row r="25" spans="1:7" x14ac:dyDescent="0.25">
      <c r="A25" s="38" t="s">
        <v>24</v>
      </c>
      <c r="C25" s="31">
        <f>[1]February2019!C55</f>
        <v>400219.5400000001</v>
      </c>
      <c r="E25" s="39">
        <f>C25/C9</f>
        <v>4.7732624899360136E-2</v>
      </c>
    </row>
    <row r="26" spans="1:7" x14ac:dyDescent="0.25">
      <c r="A26" s="38" t="s">
        <v>25</v>
      </c>
      <c r="C26" s="31">
        <f>[1]March2019!C57</f>
        <v>375483.36</v>
      </c>
      <c r="E26" s="39">
        <f>C26/C9</f>
        <v>4.4782437106472617E-2</v>
      </c>
    </row>
    <row r="27" spans="1:7" x14ac:dyDescent="0.25">
      <c r="A27" s="38" t="s">
        <v>26</v>
      </c>
      <c r="C27" s="31">
        <f>[1]April2019!C57</f>
        <v>318715.68000000017</v>
      </c>
      <c r="E27" s="39">
        <f>C27/C9</f>
        <v>3.8011977133811367E-2</v>
      </c>
    </row>
    <row r="28" spans="1:7" x14ac:dyDescent="0.25">
      <c r="A28" s="38" t="s">
        <v>27</v>
      </c>
      <c r="C28" s="31">
        <f>[1]May2019!C58</f>
        <v>206151.25000000003</v>
      </c>
      <c r="E28" s="39">
        <f>C28/C9</f>
        <v>2.4586856225920942E-2</v>
      </c>
    </row>
    <row r="29" spans="1:7" x14ac:dyDescent="0.25">
      <c r="A29" s="38" t="s">
        <v>28</v>
      </c>
      <c r="C29" s="31">
        <f>[1]June19!C58</f>
        <v>192751.85000000006</v>
      </c>
      <c r="E29" s="39">
        <f>C29/C9</f>
        <v>2.2988762004743025E-2</v>
      </c>
    </row>
    <row r="30" spans="1:7" x14ac:dyDescent="0.25">
      <c r="A30" s="38" t="s">
        <v>29</v>
      </c>
      <c r="C30" s="31">
        <f>SUM([1]McLane!W3+[1]McLane!W4+[1]Page1_1!W2+[1]Page1_1!W3)</f>
        <v>191762.24</v>
      </c>
      <c r="E30" s="39">
        <f>C30/C9</f>
        <v>2.287073507650594E-2</v>
      </c>
      <c r="G30" t="s">
        <v>49</v>
      </c>
    </row>
    <row r="31" spans="1:7" x14ac:dyDescent="0.25">
      <c r="C31" s="40"/>
      <c r="E31" s="41"/>
      <c r="G31" s="42"/>
    </row>
    <row r="32" spans="1:7" ht="15.75" thickBot="1" x14ac:dyDescent="0.3">
      <c r="A32" s="37" t="s">
        <v>30</v>
      </c>
      <c r="C32" s="43">
        <f>SUM(C22:C30)</f>
        <v>3910525.6199999992</v>
      </c>
      <c r="D32" s="44"/>
      <c r="E32" s="45">
        <f>SUM(C32/C9)</f>
        <v>0.46639315156575728</v>
      </c>
      <c r="G32" s="46" t="s">
        <v>31</v>
      </c>
    </row>
    <row r="33" spans="1:7" ht="15" customHeight="1" thickTop="1" thickBot="1" x14ac:dyDescent="0.3">
      <c r="A33" s="37"/>
      <c r="C33" s="47"/>
      <c r="D33" s="48"/>
      <c r="E33" s="49"/>
    </row>
    <row r="34" spans="1:7" s="52" customFormat="1" ht="6" customHeight="1" thickTop="1" x14ac:dyDescent="0.25">
      <c r="A34" s="50"/>
      <c r="B34" s="50"/>
      <c r="C34" s="51"/>
      <c r="D34" s="50"/>
      <c r="E34" s="50"/>
      <c r="F34" s="50"/>
      <c r="G34" s="50"/>
    </row>
    <row r="35" spans="1:7" ht="15.75" x14ac:dyDescent="0.25">
      <c r="A35" s="59" t="s">
        <v>32</v>
      </c>
      <c r="B35" s="59"/>
      <c r="C35" s="59"/>
      <c r="D35" s="59"/>
      <c r="E35" s="59"/>
      <c r="F35" s="59"/>
      <c r="G35" s="59"/>
    </row>
    <row r="36" spans="1:7" x14ac:dyDescent="0.25">
      <c r="E36" s="32"/>
      <c r="G36" s="31"/>
    </row>
    <row r="37" spans="1:7" x14ac:dyDescent="0.25">
      <c r="C37" s="33"/>
      <c r="E37" s="32"/>
      <c r="G37" s="31"/>
    </row>
    <row r="38" spans="1:7" x14ac:dyDescent="0.25">
      <c r="C38" s="34" t="s">
        <v>19</v>
      </c>
      <c r="E38" s="35" t="s">
        <v>20</v>
      </c>
      <c r="G38" s="36" t="s">
        <v>21</v>
      </c>
    </row>
    <row r="39" spans="1:7" x14ac:dyDescent="0.25">
      <c r="A39" s="37" t="s">
        <v>22</v>
      </c>
    </row>
    <row r="40" spans="1:7" x14ac:dyDescent="0.25">
      <c r="A40" s="38" t="s">
        <v>45</v>
      </c>
      <c r="C40" s="31">
        <f>[1]JulyAug.Sept2018!C70</f>
        <v>375196.14999999991</v>
      </c>
      <c r="E40" s="39">
        <f>C40/C12</f>
        <v>6.4144685457580064E-2</v>
      </c>
    </row>
    <row r="41" spans="1:7" x14ac:dyDescent="0.25">
      <c r="A41" s="38" t="s">
        <v>46</v>
      </c>
      <c r="C41" s="31">
        <f>[1]OctDec2018!C72</f>
        <v>453354.07</v>
      </c>
      <c r="E41" s="39">
        <f>C41/C12</f>
        <v>7.7506803364223595E-2</v>
      </c>
    </row>
    <row r="42" spans="1:7" x14ac:dyDescent="0.25">
      <c r="A42" s="38" t="s">
        <v>33</v>
      </c>
      <c r="C42" s="31">
        <f>[1]January2019!C74</f>
        <v>148817.65</v>
      </c>
      <c r="E42" s="39">
        <f>C42/C12</f>
        <v>2.5442322235412707E-2</v>
      </c>
    </row>
    <row r="43" spans="1:7" x14ac:dyDescent="0.25">
      <c r="A43" s="38" t="s">
        <v>34</v>
      </c>
      <c r="C43" s="31">
        <f>[1]February2019!C75</f>
        <v>186253.59999999998</v>
      </c>
      <c r="E43" s="39">
        <f>C43/C12</f>
        <v>3.1842487155963446E-2</v>
      </c>
    </row>
    <row r="44" spans="1:7" x14ac:dyDescent="0.25">
      <c r="A44" s="38" t="s">
        <v>25</v>
      </c>
      <c r="C44" s="31">
        <f>[1]March2019!C77</f>
        <v>182580.21</v>
      </c>
      <c r="E44" s="39">
        <f>C44/C12</f>
        <v>3.1214473126200563E-2</v>
      </c>
    </row>
    <row r="45" spans="1:7" x14ac:dyDescent="0.25">
      <c r="A45" s="38" t="s">
        <v>26</v>
      </c>
      <c r="C45" s="31">
        <f>[1]April2019!C77</f>
        <v>158527.18</v>
      </c>
      <c r="E45" s="39">
        <f>C45/C12</f>
        <v>2.7102293287330315E-2</v>
      </c>
    </row>
    <row r="46" spans="1:7" x14ac:dyDescent="0.25">
      <c r="A46" s="38" t="s">
        <v>27</v>
      </c>
      <c r="C46" s="31">
        <f>[1]May2019!C78</f>
        <v>28060.259999999995</v>
      </c>
      <c r="E46" s="39">
        <f>C46/C12</f>
        <v>4.7972681797452225E-3</v>
      </c>
    </row>
    <row r="47" spans="1:7" x14ac:dyDescent="0.25">
      <c r="A47" s="38" t="s">
        <v>28</v>
      </c>
      <c r="C47" s="31">
        <f>[1]June19!C78</f>
        <v>44795.310000000005</v>
      </c>
      <c r="E47" s="39">
        <f>C47/C12</f>
        <v>7.6583436954904566E-3</v>
      </c>
    </row>
    <row r="48" spans="1:7" x14ac:dyDescent="0.25">
      <c r="A48" s="38" t="s">
        <v>35</v>
      </c>
      <c r="C48" s="31">
        <f>C30</f>
        <v>191762.24</v>
      </c>
      <c r="E48" s="39">
        <f>C48/C12</f>
        <v>3.2784261158972393E-2</v>
      </c>
      <c r="G48" t="s">
        <v>49</v>
      </c>
    </row>
    <row r="49" spans="1:7" x14ac:dyDescent="0.25">
      <c r="C49" s="40"/>
      <c r="E49" s="53"/>
      <c r="G49" s="42"/>
    </row>
    <row r="50" spans="1:7" ht="15.75" thickBot="1" x14ac:dyDescent="0.3">
      <c r="A50" s="37" t="s">
        <v>30</v>
      </c>
      <c r="C50" s="43">
        <f>SUM(C40:C48)</f>
        <v>1769346.67</v>
      </c>
      <c r="D50" s="44"/>
      <c r="E50" s="45">
        <f>SUM(C50/C12)</f>
        <v>0.30249293766091878</v>
      </c>
      <c r="G50" s="46" t="s">
        <v>36</v>
      </c>
    </row>
    <row r="51" spans="1:7" ht="16.5" thickTop="1" thickBot="1" x14ac:dyDescent="0.3">
      <c r="C51" s="54"/>
      <c r="D51" s="55"/>
      <c r="E51" s="49"/>
    </row>
    <row r="52" spans="1:7" s="52" customFormat="1" ht="6" customHeight="1" thickTop="1" x14ac:dyDescent="0.25">
      <c r="A52" s="50"/>
      <c r="B52" s="50"/>
      <c r="C52" s="51"/>
      <c r="D52" s="50"/>
      <c r="E52" s="50"/>
      <c r="F52" s="50"/>
      <c r="G52" s="50"/>
    </row>
    <row r="53" spans="1:7" ht="15.75" x14ac:dyDescent="0.25">
      <c r="A53" s="59" t="s">
        <v>37</v>
      </c>
      <c r="B53" s="59"/>
      <c r="C53" s="59"/>
      <c r="D53" s="59"/>
      <c r="E53" s="59"/>
      <c r="F53" s="59"/>
      <c r="G53" s="59"/>
    </row>
    <row r="54" spans="1:7" x14ac:dyDescent="0.25">
      <c r="E54" s="32"/>
      <c r="G54" s="31"/>
    </row>
    <row r="55" spans="1:7" x14ac:dyDescent="0.25">
      <c r="C55" s="33"/>
      <c r="E55" s="32"/>
      <c r="G55" s="31"/>
    </row>
    <row r="56" spans="1:7" x14ac:dyDescent="0.25">
      <c r="C56" s="34" t="s">
        <v>19</v>
      </c>
      <c r="E56" s="35" t="s">
        <v>20</v>
      </c>
      <c r="G56" s="36" t="s">
        <v>21</v>
      </c>
    </row>
    <row r="57" spans="1:7" x14ac:dyDescent="0.25">
      <c r="A57" s="37" t="s">
        <v>22</v>
      </c>
    </row>
    <row r="58" spans="1:7" x14ac:dyDescent="0.25">
      <c r="A58" s="38" t="s">
        <v>47</v>
      </c>
      <c r="C58" s="31">
        <f>[1]JulyAug.Sept2018!C88</f>
        <v>279472.43999999994</v>
      </c>
      <c r="E58" s="39">
        <f>C58/C14</f>
        <v>0.10020401685271489</v>
      </c>
    </row>
    <row r="59" spans="1:7" x14ac:dyDescent="0.25">
      <c r="A59" s="38" t="s">
        <v>48</v>
      </c>
      <c r="C59" s="31">
        <f>[1]OctDec2018!C90</f>
        <v>304817.21000000008</v>
      </c>
      <c r="E59" s="39">
        <f>C59/C14</f>
        <v>0.10929130918181967</v>
      </c>
    </row>
    <row r="60" spans="1:7" x14ac:dyDescent="0.25">
      <c r="A60" s="38" t="s">
        <v>23</v>
      </c>
      <c r="C60" s="31">
        <f>[1]January2019!C93</f>
        <v>83883.850000000006</v>
      </c>
      <c r="E60" s="39">
        <f>C60/C14</f>
        <v>3.0076306340155078E-2</v>
      </c>
    </row>
    <row r="61" spans="1:7" x14ac:dyDescent="0.25">
      <c r="A61" s="38" t="s">
        <v>24</v>
      </c>
      <c r="C61" s="31">
        <f>[1]February2019!C94</f>
        <v>125525.41999999997</v>
      </c>
      <c r="E61" s="39">
        <f>C61/C14</f>
        <v>4.5006768113249787E-2</v>
      </c>
    </row>
    <row r="62" spans="1:7" x14ac:dyDescent="0.25">
      <c r="A62" s="38" t="s">
        <v>25</v>
      </c>
      <c r="C62" s="31">
        <f>[1]March2019!C96</f>
        <v>125098.54</v>
      </c>
      <c r="E62" s="39">
        <f>C62/C14</f>
        <v>4.4853711551700877E-2</v>
      </c>
    </row>
    <row r="63" spans="1:7" x14ac:dyDescent="0.25">
      <c r="A63" s="38" t="s">
        <v>26</v>
      </c>
      <c r="C63" s="31">
        <f>[1]April2019!C96</f>
        <v>112801.15999999999</v>
      </c>
      <c r="E63" s="39">
        <f>C63/C14</f>
        <v>4.0444522320862084E-2</v>
      </c>
    </row>
    <row r="64" spans="1:7" x14ac:dyDescent="0.25">
      <c r="A64" s="38" t="s">
        <v>27</v>
      </c>
      <c r="C64" s="31">
        <f>[1]May2019!C97</f>
        <v>24479.649999999994</v>
      </c>
      <c r="E64" s="39">
        <f>C64/C14</f>
        <v>8.7771061116028535E-3</v>
      </c>
    </row>
    <row r="65" spans="1:7" x14ac:dyDescent="0.25">
      <c r="A65" s="38" t="s">
        <v>28</v>
      </c>
      <c r="C65" s="31">
        <f>[1]June19!C97</f>
        <v>40871.46</v>
      </c>
      <c r="E65" s="41">
        <f>C65/C14</f>
        <v>1.4654341110111119E-2</v>
      </c>
      <c r="G65" s="42"/>
    </row>
    <row r="66" spans="1:7" x14ac:dyDescent="0.25">
      <c r="C66" s="40"/>
      <c r="E66" s="53"/>
      <c r="G66" s="42"/>
    </row>
    <row r="67" spans="1:7" ht="15.75" thickBot="1" x14ac:dyDescent="0.3">
      <c r="A67" s="37" t="s">
        <v>30</v>
      </c>
      <c r="C67" s="43">
        <f>SUM(C58:C65)</f>
        <v>1096949.73</v>
      </c>
      <c r="D67" s="44"/>
      <c r="E67" s="45">
        <f>SUM(C67/C14)</f>
        <v>0.39330808158221636</v>
      </c>
      <c r="G67" s="46" t="s">
        <v>38</v>
      </c>
    </row>
    <row r="68" spans="1:7" ht="16.5" thickTop="1" thickBot="1" x14ac:dyDescent="0.3">
      <c r="C68" s="54"/>
      <c r="D68" s="55"/>
      <c r="E68" s="49"/>
    </row>
    <row r="69" spans="1:7" s="52" customFormat="1" ht="6" customHeight="1" thickTop="1" x14ac:dyDescent="0.25">
      <c r="A69" s="50"/>
      <c r="B69" s="50"/>
      <c r="C69" s="51"/>
      <c r="D69" s="50"/>
      <c r="E69" s="50"/>
      <c r="F69" s="50"/>
      <c r="G69" s="50"/>
    </row>
    <row r="70" spans="1:7" ht="15.75" x14ac:dyDescent="0.25">
      <c r="A70" s="59" t="s">
        <v>39</v>
      </c>
      <c r="B70" s="59"/>
      <c r="C70" s="59"/>
      <c r="D70" s="59"/>
      <c r="E70" s="59"/>
      <c r="F70" s="59"/>
      <c r="G70" s="59"/>
    </row>
    <row r="71" spans="1:7" x14ac:dyDescent="0.25">
      <c r="E71" s="32"/>
      <c r="G71" s="31"/>
    </row>
    <row r="72" spans="1:7" x14ac:dyDescent="0.25">
      <c r="C72" s="33"/>
      <c r="E72" s="32"/>
      <c r="G72" s="31"/>
    </row>
    <row r="73" spans="1:7" x14ac:dyDescent="0.25">
      <c r="C73" s="34" t="s">
        <v>19</v>
      </c>
      <c r="E73" s="35" t="s">
        <v>20</v>
      </c>
      <c r="G73" s="36" t="s">
        <v>21</v>
      </c>
    </row>
    <row r="74" spans="1:7" x14ac:dyDescent="0.25">
      <c r="A74" s="37" t="s">
        <v>22</v>
      </c>
    </row>
    <row r="75" spans="1:7" x14ac:dyDescent="0.25">
      <c r="A75" s="38" t="s">
        <v>47</v>
      </c>
      <c r="C75" s="31">
        <f>[1]JulyAug.Sept2018!C103</f>
        <v>32727.130000000005</v>
      </c>
      <c r="E75" s="39">
        <f>C75/C14</f>
        <v>1.1734215674579548E-2</v>
      </c>
    </row>
    <row r="76" spans="1:7" x14ac:dyDescent="0.25">
      <c r="A76" s="38" t="s">
        <v>48</v>
      </c>
      <c r="C76" s="31">
        <f>[1]OctDec2018!C105</f>
        <v>56364.75</v>
      </c>
      <c r="E76" s="39">
        <f>C76/C14</f>
        <v>2.0209414419894364E-2</v>
      </c>
    </row>
    <row r="77" spans="1:7" x14ac:dyDescent="0.25">
      <c r="A77" s="38" t="s">
        <v>23</v>
      </c>
      <c r="C77" s="31">
        <f>[1]January2019!C108</f>
        <v>24281.059999999998</v>
      </c>
      <c r="E77" s="39">
        <f>C77/C14</f>
        <v>8.7059022544111377E-3</v>
      </c>
    </row>
    <row r="78" spans="1:7" x14ac:dyDescent="0.25">
      <c r="A78" s="38" t="s">
        <v>24</v>
      </c>
      <c r="C78" s="31">
        <f>[1]February2019!C109</f>
        <v>24988.48</v>
      </c>
      <c r="E78" s="39">
        <f>C78/C14</f>
        <v>8.9595456032935811E-3</v>
      </c>
    </row>
    <row r="79" spans="1:7" x14ac:dyDescent="0.25">
      <c r="A79" s="38" t="s">
        <v>25</v>
      </c>
      <c r="C79" s="31">
        <f>[1]March2019!C111</f>
        <v>20280.059999999998</v>
      </c>
      <c r="E79" s="39">
        <f>C79/C14</f>
        <v>7.2713555369326192E-3</v>
      </c>
    </row>
    <row r="80" spans="1:7" x14ac:dyDescent="0.25">
      <c r="A80" s="38" t="s">
        <v>26</v>
      </c>
      <c r="C80" s="31">
        <f>[1]April2019!C111</f>
        <v>21060.62</v>
      </c>
      <c r="E80" s="39">
        <f>C80/C14</f>
        <v>7.5512230165114833E-3</v>
      </c>
    </row>
    <row r="81" spans="1:9" x14ac:dyDescent="0.25">
      <c r="A81" s="38" t="s">
        <v>27</v>
      </c>
      <c r="C81" s="31">
        <f>[1]May2019!C112</f>
        <v>8674.86</v>
      </c>
      <c r="E81" s="39">
        <f>C81/C14</f>
        <v>3.1103453980469149E-3</v>
      </c>
    </row>
    <row r="82" spans="1:9" x14ac:dyDescent="0.25">
      <c r="A82" s="38" t="s">
        <v>28</v>
      </c>
      <c r="C82" s="31">
        <f>[1]June19!C112</f>
        <v>13225.519999999999</v>
      </c>
      <c r="E82" s="39">
        <f>C82/C14</f>
        <v>4.7419710829658835E-3</v>
      </c>
    </row>
    <row r="83" spans="1:9" x14ac:dyDescent="0.25">
      <c r="C83" s="40"/>
      <c r="E83" s="53"/>
      <c r="G83" s="42"/>
    </row>
    <row r="84" spans="1:9" ht="15.75" thickBot="1" x14ac:dyDescent="0.3">
      <c r="A84" s="37" t="s">
        <v>40</v>
      </c>
      <c r="C84" s="43">
        <f>SUM(C75:C83)</f>
        <v>201602.48</v>
      </c>
      <c r="D84" s="44"/>
      <c r="E84" s="45">
        <f>SUM(C84/C14)</f>
        <v>7.2283972986635539E-2</v>
      </c>
      <c r="G84" s="56" t="s">
        <v>41</v>
      </c>
      <c r="H84" s="54"/>
      <c r="I84" s="49"/>
    </row>
    <row r="85" spans="1:9" ht="16.5" customHeight="1" thickTop="1" thickBot="1" x14ac:dyDescent="0.3">
      <c r="A85" s="37"/>
      <c r="C85" s="57"/>
      <c r="D85" s="44"/>
      <c r="E85" s="45"/>
      <c r="G85" s="56"/>
    </row>
    <row r="86" spans="1:9" ht="6.75" customHeight="1" thickTop="1" x14ac:dyDescent="0.25">
      <c r="A86" s="50"/>
      <c r="B86" s="50"/>
      <c r="C86" s="51"/>
      <c r="D86" s="50"/>
      <c r="E86" s="50"/>
      <c r="F86" s="50"/>
      <c r="G86" s="50"/>
    </row>
    <row r="87" spans="1:9" ht="15" customHeight="1" x14ac:dyDescent="0.25">
      <c r="A87" s="59" t="s">
        <v>42</v>
      </c>
      <c r="B87" s="59"/>
      <c r="C87" s="59"/>
      <c r="D87" s="59"/>
      <c r="E87" s="59"/>
      <c r="F87" s="59"/>
      <c r="G87" s="59"/>
    </row>
    <row r="88" spans="1:9" ht="15.75" customHeight="1" x14ac:dyDescent="0.25">
      <c r="E88" s="32"/>
      <c r="G88" s="31"/>
    </row>
    <row r="89" spans="1:9" ht="15.75" customHeight="1" x14ac:dyDescent="0.25">
      <c r="C89" s="33"/>
      <c r="E89" s="32"/>
      <c r="G89" s="31"/>
    </row>
    <row r="90" spans="1:9" ht="15.75" customHeight="1" x14ac:dyDescent="0.25">
      <c r="C90" s="34" t="s">
        <v>19</v>
      </c>
      <c r="E90" s="35" t="s">
        <v>20</v>
      </c>
      <c r="G90" s="36" t="s">
        <v>21</v>
      </c>
    </row>
    <row r="91" spans="1:9" ht="15.75" customHeight="1" x14ac:dyDescent="0.25">
      <c r="A91" s="37" t="s">
        <v>22</v>
      </c>
    </row>
    <row r="92" spans="1:9" ht="15.75" customHeight="1" x14ac:dyDescent="0.25">
      <c r="A92" s="38" t="s">
        <v>47</v>
      </c>
      <c r="C92" s="31">
        <f>[1]JulyAug.Sept2018!C117</f>
        <v>28803.119999999999</v>
      </c>
      <c r="E92" s="39">
        <f>C92/C14</f>
        <v>1.0327273493911491E-2</v>
      </c>
    </row>
    <row r="93" spans="1:9" ht="15.75" customHeight="1" x14ac:dyDescent="0.25">
      <c r="A93" s="38" t="s">
        <v>48</v>
      </c>
      <c r="C93" s="31">
        <f>[1]OctDec2018!C119</f>
        <v>41461.919999999998</v>
      </c>
      <c r="E93" s="39">
        <f>C93/C14</f>
        <v>1.4866048796890016E-2</v>
      </c>
    </row>
    <row r="94" spans="1:9" ht="15.75" customHeight="1" x14ac:dyDescent="0.25">
      <c r="A94" s="38" t="s">
        <v>23</v>
      </c>
      <c r="C94" s="31">
        <f>[1]January2019!C122</f>
        <v>26596.109999999997</v>
      </c>
      <c r="E94" s="39">
        <f>C94/C14</f>
        <v>9.5359565854030506E-3</v>
      </c>
    </row>
    <row r="95" spans="1:9" ht="15.75" customHeight="1" x14ac:dyDescent="0.25">
      <c r="A95" s="38" t="s">
        <v>24</v>
      </c>
      <c r="C95" s="31">
        <f>[1]February2019!C123</f>
        <v>25375.409999999996</v>
      </c>
      <c r="E95" s="39">
        <f>C95/C14</f>
        <v>9.0982782104902724E-3</v>
      </c>
    </row>
    <row r="96" spans="1:9" ht="15.75" customHeight="1" x14ac:dyDescent="0.25">
      <c r="A96" s="38" t="s">
        <v>25</v>
      </c>
      <c r="C96" s="31">
        <f>[1]March2019!C125</f>
        <v>18242.46</v>
      </c>
      <c r="E96" s="39">
        <f>C96/C14</f>
        <v>6.5407800829125669E-3</v>
      </c>
    </row>
    <row r="97" spans="1:7" ht="15.75" customHeight="1" x14ac:dyDescent="0.25">
      <c r="A97" s="38" t="s">
        <v>26</v>
      </c>
      <c r="C97" s="31">
        <f>[1]April2019!C125</f>
        <v>11690.150000000001</v>
      </c>
      <c r="E97" s="39">
        <f>C97/C14</f>
        <v>4.1914687101553385E-3</v>
      </c>
    </row>
    <row r="98" spans="1:7" x14ac:dyDescent="0.25">
      <c r="A98" s="38" t="s">
        <v>27</v>
      </c>
      <c r="C98" s="31">
        <f>[1]May2019!C126</f>
        <v>2702.64</v>
      </c>
      <c r="E98" s="58">
        <f>C98/C14</f>
        <v>9.690235792367269E-4</v>
      </c>
      <c r="G98" s="42"/>
    </row>
    <row r="99" spans="1:7" x14ac:dyDescent="0.25">
      <c r="A99" s="38" t="s">
        <v>28</v>
      </c>
      <c r="C99" s="31">
        <f>[1]June19!C126</f>
        <v>8652.9900000000016</v>
      </c>
      <c r="E99" s="58">
        <f>C99/C14</f>
        <v>3.1025039742250569E-3</v>
      </c>
      <c r="G99" s="42"/>
    </row>
    <row r="100" spans="1:7" x14ac:dyDescent="0.25">
      <c r="C100" s="40"/>
      <c r="E100" s="53"/>
      <c r="G100" s="42"/>
    </row>
    <row r="101" spans="1:7" ht="15.75" thickBot="1" x14ac:dyDescent="0.3">
      <c r="A101" s="37" t="s">
        <v>43</v>
      </c>
      <c r="C101" s="43">
        <f>SUM(C92:C99)</f>
        <v>163524.79999999999</v>
      </c>
      <c r="D101" s="44"/>
      <c r="E101" s="45">
        <f>SUM(C101/C14)</f>
        <v>5.863133343322452E-2</v>
      </c>
      <c r="G101" s="56" t="s">
        <v>44</v>
      </c>
    </row>
    <row r="102" spans="1:7" ht="16.5" thickTop="1" thickBot="1" x14ac:dyDescent="0.3">
      <c r="C102" s="54"/>
      <c r="D102" s="55"/>
      <c r="E102" s="49"/>
    </row>
    <row r="103" spans="1:7" ht="15.75" thickTop="1" x14ac:dyDescent="0.25"/>
  </sheetData>
  <mergeCells count="8">
    <mergeCell ref="A70:G70"/>
    <mergeCell ref="A87:G87"/>
    <mergeCell ref="A1:G1"/>
    <mergeCell ref="A2:G2"/>
    <mergeCell ref="A3:G3"/>
    <mergeCell ref="A17:G17"/>
    <mergeCell ref="A35:G35"/>
    <mergeCell ref="A53:G53"/>
  </mergeCells>
  <pageMargins left="0.5" right="0.25" top="0" bottom="0" header="0.3" footer="0.3"/>
  <pageSetup scale="9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YTDSummaryFY1819</vt:lpstr>
      <vt:lpstr>YTDSummaryFY1819!Print_Area</vt:lpstr>
    </vt:vector>
  </TitlesOfParts>
  <Company>Aramark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Barringer, Ellen</dc:creator>
  <cp:lastModifiedBy>Mog,Justin M</cp:lastModifiedBy>
  <dcterms:created xsi:type="dcterms:W3CDTF">2019-08-13T19:59:29Z</dcterms:created>
  <dcterms:modified xsi:type="dcterms:W3CDTF">2019-09-04T19:24:19Z</dcterms:modified>
</cp:coreProperties>
</file>