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cardmaillouisville-my.sharepoint.com/personal/jmmog001_louisville_edu/Documents/Documents/Recycling/UofL Recycling Reports/"/>
    </mc:Choice>
  </mc:AlternateContent>
  <xr:revisionPtr revIDLastSave="1" documentId="8_{EF6FEF95-0063-4CAE-8BC5-FA2E29AF1D65}" xr6:coauthVersionLast="47" xr6:coauthVersionMax="47" xr10:uidLastSave="{79FD16C8-1FCD-458C-A1EC-F2BE89EB60E3}"/>
  <bookViews>
    <workbookView xWindow="-108" yWindow="-108" windowWidth="23256" windowHeight="12456" xr2:uid="{00000000-000D-0000-FFFF-FFFF00000000}"/>
  </bookViews>
  <sheets>
    <sheet name="UofL Recycling Repor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2" l="1"/>
  <c r="J17" i="2"/>
  <c r="I17" i="2"/>
  <c r="H17" i="2"/>
  <c r="G17" i="2"/>
  <c r="E17" i="2"/>
  <c r="D17" i="2"/>
  <c r="C17" i="2"/>
  <c r="B17" i="2"/>
  <c r="E35" i="2"/>
  <c r="E36" i="2"/>
  <c r="E37" i="2"/>
  <c r="E38" i="2"/>
  <c r="E39" i="2"/>
  <c r="E40" i="2"/>
  <c r="E41" i="2"/>
  <c r="E42" i="2"/>
  <c r="D32" i="2" l="1"/>
  <c r="E32" i="2" l="1"/>
  <c r="C32" i="2" l="1"/>
  <c r="F32" i="2"/>
  <c r="G32" i="2"/>
  <c r="H32" i="2"/>
  <c r="I32" i="2"/>
  <c r="J32" i="2"/>
  <c r="K32" i="2"/>
  <c r="B32" i="2"/>
  <c r="B43" i="2" l="1"/>
  <c r="E43" i="2" s="1"/>
  <c r="B44" i="2"/>
  <c r="E44" i="2" s="1"/>
  <c r="B45" i="2"/>
  <c r="E45" i="2" s="1"/>
  <c r="B46" i="2"/>
  <c r="E46" i="2" s="1"/>
  <c r="B53" i="2" l="1"/>
  <c r="E53" i="2" s="1"/>
  <c r="B52" i="2"/>
  <c r="E52" i="2" s="1"/>
  <c r="B51" i="2"/>
  <c r="E51" i="2" s="1"/>
  <c r="B50" i="2"/>
  <c r="E50" i="2" s="1"/>
  <c r="B49" i="2"/>
  <c r="E49" i="2" s="1"/>
  <c r="B48" i="2"/>
  <c r="E48" i="2" s="1"/>
  <c r="B47" i="2"/>
  <c r="E4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Robin Frederick</author>
    <author>Justin Mog</author>
  </authors>
  <commentList>
    <comment ref="D4" authorId="0" shapeId="0" xr:uid="{3A28C721-C31A-4A5D-B125-62DFCC5749CD}">
      <text>
        <r>
          <rPr>
            <b/>
            <sz val="9"/>
            <color indexed="81"/>
            <rFont val="Tahoma"/>
            <family val="2"/>
          </rPr>
          <t>Robin Frederick:</t>
        </r>
        <r>
          <rPr>
            <sz val="9"/>
            <color indexed="81"/>
            <rFont val="Tahoma"/>
            <family val="2"/>
          </rPr>
          <t xml:space="preserve">
Estimated based on average of two years - 2021 and 2022</t>
        </r>
      </text>
    </comment>
    <comment ref="D7" authorId="0" shapeId="0" xr:uid="{044FFA10-931C-4C35-AA4C-DADCC00D621D}">
      <text>
        <r>
          <rPr>
            <b/>
            <sz val="9"/>
            <color indexed="81"/>
            <rFont val="Tahoma"/>
            <family val="2"/>
          </rPr>
          <t>Robin Frederick:</t>
        </r>
        <r>
          <rPr>
            <sz val="9"/>
            <color indexed="81"/>
            <rFont val="Tahoma"/>
            <family val="2"/>
          </rPr>
          <t xml:space="preserve">
Unable to estimate. Past data seems off between scrap and alumnium for 2021, places this figure into a negative which is not true. </t>
        </r>
      </text>
    </comment>
    <comment ref="E32" authorId="1" shapeId="0" xr:uid="{5AA707E7-F408-4C51-B7E9-1237534C3A94}">
      <text>
        <r>
          <rPr>
            <b/>
            <sz val="9"/>
            <color indexed="81"/>
            <rFont val="Tahoma"/>
            <family val="2"/>
          </rPr>
          <t>Justin Mog:</t>
        </r>
        <r>
          <rPr>
            <sz val="9"/>
            <color indexed="81"/>
            <rFont val="Tahoma"/>
            <family val="2"/>
          </rPr>
          <t xml:space="preserve">
Assuming avg weight of tires we collect on campus being about 15 lbs. They are typically smaller tires than passenger car tires which weigh on average 20 lbs used.</t>
        </r>
      </text>
    </comment>
  </commentList>
</comments>
</file>

<file path=xl/sharedStrings.xml><?xml version="1.0" encoding="utf-8"?>
<sst xmlns="http://schemas.openxmlformats.org/spreadsheetml/2006/main" count="65" uniqueCount="52">
  <si>
    <t>Increase</t>
  </si>
  <si>
    <t>Decrease</t>
  </si>
  <si>
    <t>New</t>
  </si>
  <si>
    <t>Source</t>
  </si>
  <si>
    <t>Aluminum</t>
  </si>
  <si>
    <t>Cardboard</t>
  </si>
  <si>
    <t>Scrap Metal</t>
  </si>
  <si>
    <t>Printer Cartridges (quantity)</t>
  </si>
  <si>
    <t>Food Recovery</t>
  </si>
  <si>
    <t>Glass</t>
  </si>
  <si>
    <t>Re-used Items</t>
  </si>
  <si>
    <t>Lamps</t>
  </si>
  <si>
    <t>Wood</t>
  </si>
  <si>
    <t>Cooking Oil</t>
  </si>
  <si>
    <t>UofL PPD</t>
  </si>
  <si>
    <t>DEHS</t>
  </si>
  <si>
    <t>Rumpke</t>
  </si>
  <si>
    <t>WestRock</t>
  </si>
  <si>
    <t>Campus Housing</t>
  </si>
  <si>
    <t>Purchasing</t>
  </si>
  <si>
    <t>Waste Management</t>
  </si>
  <si>
    <t>Aramark</t>
  </si>
  <si>
    <t>UPDC</t>
  </si>
  <si>
    <t>Food Recovery Network</t>
  </si>
  <si>
    <t>Free Store</t>
  </si>
  <si>
    <t>Athletics</t>
  </si>
  <si>
    <t>TOTAL:</t>
  </si>
  <si>
    <t>Paper</t>
  </si>
  <si>
    <t>Plastic</t>
  </si>
  <si>
    <t>Compost</t>
  </si>
  <si>
    <t>Tires (quantity)</t>
  </si>
  <si>
    <t>Waste Petroleum Products</t>
  </si>
  <si>
    <t>E-Scrap</t>
  </si>
  <si>
    <t>Batteries</t>
  </si>
  <si>
    <t>Ballasts</t>
  </si>
  <si>
    <t>Concrete</t>
  </si>
  <si>
    <t>Landfilled Garbage</t>
  </si>
  <si>
    <t>Republic</t>
  </si>
  <si>
    <t xml:space="preserve">Republic Construction </t>
  </si>
  <si>
    <t>Calendar Year</t>
  </si>
  <si>
    <t>Total Waste Generated (lbs.)</t>
  </si>
  <si>
    <t>Total Lanfilled (lbs.)</t>
  </si>
  <si>
    <t>Total Recycled (lbs.)</t>
  </si>
  <si>
    <t>Diverted from Landfill</t>
  </si>
  <si>
    <t>Diversion Rate w/o Coal Ash</t>
  </si>
  <si>
    <t>Diversion Rate w/o Construction</t>
  </si>
  <si>
    <t>N/A</t>
  </si>
  <si>
    <t xml:space="preserve"> </t>
  </si>
  <si>
    <t>2008</t>
  </si>
  <si>
    <t>2007</t>
  </si>
  <si>
    <t>2006</t>
  </si>
  <si>
    <t>UofL Compost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</si>
</sst>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8"/>
      <color rgb="FFFF0000"/>
      <name val="Arial"/>
      <family val="2"/>
    </font>
    <font>
      <sz val="8"/>
      <color rgb="FFFFFF00"/>
      <name val="Arial"/>
      <family val="2"/>
    </font>
    <font>
      <sz val="8"/>
      <color rgb="FF00B050"/>
      <name val="Arial"/>
      <family val="2"/>
    </font>
    <font>
      <b/>
      <sz val="14"/>
      <color rgb="FFFF000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Arial"/>
      <family val="2"/>
    </font>
    <font>
      <b/>
      <u/>
      <sz val="9"/>
      <name val="Arial"/>
      <family val="2"/>
    </font>
    <font>
      <b/>
      <u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  <bgColor theme="4" tint="0.5999938962981048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6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/>
    </xf>
    <xf numFmtId="0" fontId="16" fillId="0" borderId="0" xfId="0" applyFont="1"/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 wrapText="1"/>
    </xf>
    <xf numFmtId="3" fontId="8" fillId="6" borderId="1" xfId="0" applyNumberFormat="1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 wrapText="1"/>
    </xf>
    <xf numFmtId="164" fontId="9" fillId="6" borderId="1" xfId="0" applyNumberFormat="1" applyFont="1" applyFill="1" applyBorder="1" applyAlignment="1">
      <alignment horizontal="center" vertical="center" wrapText="1"/>
    </xf>
    <xf numFmtId="164" fontId="9" fillId="5" borderId="1" xfId="1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3" fontId="8" fillId="7" borderId="1" xfId="0" applyNumberFormat="1" applyFont="1" applyFill="1" applyBorder="1" applyAlignment="1">
      <alignment horizontal="center" vertical="center" wrapText="1"/>
    </xf>
    <xf numFmtId="3" fontId="1" fillId="7" borderId="1" xfId="0" applyNumberFormat="1" applyFont="1" applyFill="1" applyBorder="1" applyAlignment="1">
      <alignment horizontal="center" vertical="center"/>
    </xf>
    <xf numFmtId="3" fontId="8" fillId="6" borderId="2" xfId="0" applyNumberFormat="1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3" fontId="2" fillId="9" borderId="1" xfId="0" applyNumberFormat="1" applyFont="1" applyFill="1" applyBorder="1" applyAlignment="1">
      <alignment horizontal="center" vertical="center" wrapText="1"/>
    </xf>
    <xf numFmtId="3" fontId="8" fillId="6" borderId="6" xfId="0" applyNumberFormat="1" applyFont="1" applyFill="1" applyBorder="1" applyAlignment="1">
      <alignment horizontal="center" vertical="center" wrapText="1"/>
    </xf>
    <xf numFmtId="164" fontId="2" fillId="8" borderId="1" xfId="0" applyNumberFormat="1" applyFont="1" applyFill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center" vertical="center" wrapText="1"/>
    </xf>
    <xf numFmtId="164" fontId="9" fillId="10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/>
    <xf numFmtId="0" fontId="17" fillId="0" borderId="1" xfId="0" applyFont="1" applyBorder="1"/>
    <xf numFmtId="3" fontId="2" fillId="0" borderId="1" xfId="0" applyNumberFormat="1" applyFont="1" applyBorder="1" applyAlignment="1">
      <alignment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left" vertical="center" wrapText="1" indent="1"/>
    </xf>
    <xf numFmtId="3" fontId="2" fillId="0" borderId="2" xfId="0" applyNumberFormat="1" applyFont="1" applyBorder="1" applyAlignment="1">
      <alignment horizontal="center" vertical="center" wrapText="1"/>
    </xf>
    <xf numFmtId="3" fontId="9" fillId="0" borderId="1" xfId="0" applyNumberFormat="1" applyFont="1" applyBorder="1"/>
    <xf numFmtId="3" fontId="2" fillId="0" borderId="3" xfId="0" applyNumberFormat="1" applyFont="1" applyBorder="1" applyAlignment="1">
      <alignment horizontal="left" vertical="center" wrapText="1" indent="1"/>
    </xf>
    <xf numFmtId="3" fontId="2" fillId="0" borderId="2" xfId="0" applyNumberFormat="1" applyFont="1" applyBorder="1" applyAlignment="1">
      <alignment horizontal="left" vertical="center" wrapText="1" indent="1"/>
    </xf>
    <xf numFmtId="3" fontId="2" fillId="0" borderId="7" xfId="0" applyNumberFormat="1" applyFont="1" applyBorder="1" applyAlignment="1">
      <alignment wrapText="1"/>
    </xf>
    <xf numFmtId="3" fontId="2" fillId="0" borderId="1" xfId="0" applyNumberFormat="1" applyFont="1" applyBorder="1" applyAlignment="1">
      <alignment horizontal="left" wrapText="1" indent="1"/>
    </xf>
    <xf numFmtId="0" fontId="9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UofL Landfill Diversion Rate</a:t>
            </a:r>
          </a:p>
        </c:rich>
      </c:tx>
      <c:layout>
        <c:manualLayout>
          <c:xMode val="edge"/>
          <c:yMode val="edge"/>
          <c:x val="7.9733395056637027E-2"/>
          <c:y val="0.1279194524326496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Calendar Year</c:v>
          </c:tx>
          <c:spPr>
            <a:solidFill>
              <a:srgbClr val="FF0000"/>
            </a:solidFill>
          </c:spPr>
          <c:invertIfNegative val="0"/>
          <c:dLbls>
            <c:dLbl>
              <c:idx val="8"/>
              <c:layout>
                <c:manualLayout>
                  <c:x val="2.1382255934912412E-7"/>
                  <c:y val="-1.2509772233493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BA-4E75-8CB3-5A2A26951776}"/>
                </c:ext>
              </c:extLst>
            </c:dLbl>
            <c:dLbl>
              <c:idx val="9"/>
              <c:layout>
                <c:manualLayout>
                  <c:x val="-8.908685968819489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D7-43F8-AE58-A60DD9778DD0}"/>
                </c:ext>
              </c:extLst>
            </c:dLbl>
            <c:dLbl>
              <c:idx val="10"/>
              <c:layout>
                <c:manualLayout>
                  <c:x val="-8.908685968819598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8.90868596881954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9C-4139-9DFC-3592A6EB5EF8}"/>
                </c:ext>
              </c:extLst>
            </c:dLbl>
            <c:dLbl>
              <c:idx val="13"/>
              <c:layout>
                <c:manualLayout>
                  <c:x val="-5.9388901554343022E-3"/>
                  <c:y val="4.47802927220741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BA-4E75-8CB3-5A2A26951776}"/>
                </c:ext>
              </c:extLst>
            </c:dLbl>
            <c:dLbl>
              <c:idx val="14"/>
              <c:layout>
                <c:manualLayout>
                  <c:x val="-5.6846865628558145E-3"/>
                  <c:y val="1.31467527619172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D7-43F8-AE58-A60DD9778DD0}"/>
                </c:ext>
              </c:extLst>
            </c:dLbl>
            <c:dLbl>
              <c:idx val="15"/>
              <c:layout>
                <c:manualLayout>
                  <c:x val="2.1382255934912412E-7"/>
                  <c:y val="-8.0317006165249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5.9388901554343568E-3"/>
                  <c:y val="4.47802927220741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'UofL Recycling Report'!$A$35:$A$53</c:f>
              <c:strCache>
                <c:ptCount val="19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  <c:pt idx="8">
                  <c:v>2015</c:v>
                </c:pt>
                <c:pt idx="9">
                  <c:v>2014</c:v>
                </c:pt>
                <c:pt idx="10">
                  <c:v>2013</c:v>
                </c:pt>
                <c:pt idx="11">
                  <c:v>2012</c:v>
                </c:pt>
                <c:pt idx="12">
                  <c:v>2011</c:v>
                </c:pt>
                <c:pt idx="13">
                  <c:v>2010</c:v>
                </c:pt>
                <c:pt idx="14">
                  <c:v>2009</c:v>
                </c:pt>
                <c:pt idx="15">
                  <c:v>2008</c:v>
                </c:pt>
                <c:pt idx="16">
                  <c:v>2007</c:v>
                </c:pt>
                <c:pt idx="17">
                  <c:v>2006</c:v>
                </c:pt>
                <c:pt idx="18">
                  <c:v>2005</c:v>
                </c:pt>
              </c:strCache>
            </c:strRef>
          </c:cat>
          <c:val>
            <c:numRef>
              <c:f>'UofL Recycling Report'!$E$35:$E$53</c:f>
              <c:numCache>
                <c:formatCode>0.0%</c:formatCode>
                <c:ptCount val="19"/>
                <c:pt idx="0">
                  <c:v>0.74629157037026694</c:v>
                </c:pt>
                <c:pt idx="1">
                  <c:v>0.66909154763940015</c:v>
                </c:pt>
                <c:pt idx="2">
                  <c:v>0.87247860705780222</c:v>
                </c:pt>
                <c:pt idx="3">
                  <c:v>0.55202244920195342</c:v>
                </c:pt>
                <c:pt idx="4">
                  <c:v>0.43041862328581704</c:v>
                </c:pt>
                <c:pt idx="5">
                  <c:v>0.53284637435784532</c:v>
                </c:pt>
                <c:pt idx="6">
                  <c:v>0.77779548889212646</c:v>
                </c:pt>
                <c:pt idx="7">
                  <c:v>0.78758565426738469</c:v>
                </c:pt>
                <c:pt idx="8">
                  <c:v>0.42650939683506611</c:v>
                </c:pt>
                <c:pt idx="9">
                  <c:v>0.36579524144164172</c:v>
                </c:pt>
                <c:pt idx="10">
                  <c:v>0.47422683254263825</c:v>
                </c:pt>
                <c:pt idx="11">
                  <c:v>0.55717431705043385</c:v>
                </c:pt>
                <c:pt idx="12">
                  <c:v>0.39883981251338307</c:v>
                </c:pt>
                <c:pt idx="13">
                  <c:v>0.43161533744408287</c:v>
                </c:pt>
                <c:pt idx="14">
                  <c:v>0.44769336355104294</c:v>
                </c:pt>
                <c:pt idx="15">
                  <c:v>0.44314012043108142</c:v>
                </c:pt>
                <c:pt idx="16">
                  <c:v>0.31536449214163592</c:v>
                </c:pt>
                <c:pt idx="17">
                  <c:v>0.29273809849323112</c:v>
                </c:pt>
                <c:pt idx="18">
                  <c:v>0.31433260888321013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241-4D6F-93A2-38162DCB2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gapDepth val="0"/>
        <c:shape val="box"/>
        <c:axId val="308344112"/>
        <c:axId val="308349152"/>
        <c:axId val="0"/>
      </c:bar3DChart>
      <c:catAx>
        <c:axId val="30834411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Calendar 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08349152"/>
        <c:crosses val="autoZero"/>
        <c:auto val="1"/>
        <c:lblAlgn val="ctr"/>
        <c:lblOffset val="100"/>
        <c:noMultiLvlLbl val="0"/>
      </c:catAx>
      <c:valAx>
        <c:axId val="308349152"/>
        <c:scaling>
          <c:orientation val="minMax"/>
          <c:max val="1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 UofL Waste</a:t>
                </a:r>
                <a:r>
                  <a:rPr lang="en-US" baseline="0"/>
                  <a:t> Diverted from the Landfill</a:t>
                </a:r>
                <a:endParaRPr lang="en-US"/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08344112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  <a:ln>
          <a:solidFill>
            <a:schemeClr val="tx1"/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Solid Waste Generated at UofL</a:t>
            </a:r>
          </a:p>
        </c:rich>
      </c:tx>
      <c:layout>
        <c:manualLayout>
          <c:xMode val="edge"/>
          <c:yMode val="edge"/>
          <c:x val="0.18508318990246703"/>
          <c:y val="1.2957562655937125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1"/>
          <c:order val="0"/>
          <c:tx>
            <c:v>Calendar Year</c:v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'UofL Recycling Report'!$A$35:$A$53</c:f>
              <c:strCache>
                <c:ptCount val="19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  <c:pt idx="8">
                  <c:v>2015</c:v>
                </c:pt>
                <c:pt idx="9">
                  <c:v>2014</c:v>
                </c:pt>
                <c:pt idx="10">
                  <c:v>2013</c:v>
                </c:pt>
                <c:pt idx="11">
                  <c:v>2012</c:v>
                </c:pt>
                <c:pt idx="12">
                  <c:v>2011</c:v>
                </c:pt>
                <c:pt idx="13">
                  <c:v>2010</c:v>
                </c:pt>
                <c:pt idx="14">
                  <c:v>2009</c:v>
                </c:pt>
                <c:pt idx="15">
                  <c:v>2008</c:v>
                </c:pt>
                <c:pt idx="16">
                  <c:v>2007</c:v>
                </c:pt>
                <c:pt idx="17">
                  <c:v>2006</c:v>
                </c:pt>
                <c:pt idx="18">
                  <c:v>2005</c:v>
                </c:pt>
              </c:strCache>
            </c:strRef>
          </c:cat>
          <c:val>
            <c:numRef>
              <c:f>'UofL Recycling Report'!$B$35:$B$53</c:f>
              <c:numCache>
                <c:formatCode>#,##0</c:formatCode>
                <c:ptCount val="19"/>
                <c:pt idx="0">
                  <c:v>5728840</c:v>
                </c:pt>
                <c:pt idx="1">
                  <c:v>4644795.68</c:v>
                </c:pt>
                <c:pt idx="2">
                  <c:v>30744018</c:v>
                </c:pt>
                <c:pt idx="3">
                  <c:v>6956862</c:v>
                </c:pt>
                <c:pt idx="4">
                  <c:v>8541964.675999999</c:v>
                </c:pt>
                <c:pt idx="5">
                  <c:v>12217590.459999999</c:v>
                </c:pt>
                <c:pt idx="6">
                  <c:v>29868250.5</c:v>
                </c:pt>
                <c:pt idx="7">
                  <c:v>25941496.469999999</c:v>
                </c:pt>
                <c:pt idx="8">
                  <c:v>9632871</c:v>
                </c:pt>
                <c:pt idx="9">
                  <c:v>8286081</c:v>
                </c:pt>
                <c:pt idx="10">
                  <c:v>9431786</c:v>
                </c:pt>
                <c:pt idx="11">
                  <c:v>8680436</c:v>
                </c:pt>
                <c:pt idx="12">
                  <c:v>8023186</c:v>
                </c:pt>
                <c:pt idx="13">
                  <c:v>9127127</c:v>
                </c:pt>
                <c:pt idx="14">
                  <c:v>9594815</c:v>
                </c:pt>
                <c:pt idx="15">
                  <c:v>8011387</c:v>
                </c:pt>
                <c:pt idx="16">
                  <c:v>6796580</c:v>
                </c:pt>
                <c:pt idx="17">
                  <c:v>6180709</c:v>
                </c:pt>
                <c:pt idx="18">
                  <c:v>5841672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C6-4484-8372-8A011DF57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3"/>
        <c:gapDepth val="0"/>
        <c:shape val="cylinder"/>
        <c:axId val="308348592"/>
        <c:axId val="308344672"/>
        <c:axId val="0"/>
      </c:bar3DChart>
      <c:catAx>
        <c:axId val="30834859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Calendar Year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08344672"/>
        <c:crosses val="autoZero"/>
        <c:auto val="1"/>
        <c:lblAlgn val="ctr"/>
        <c:lblOffset val="100"/>
        <c:noMultiLvlLbl val="0"/>
      </c:catAx>
      <c:valAx>
        <c:axId val="30834467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 baseline="0"/>
                  <a:t>Pounds per Year</a:t>
                </a:r>
                <a:endParaRPr lang="en-US" sz="1400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08348592"/>
        <c:crosses val="autoZero"/>
        <c:crossBetween val="between"/>
      </c:valAx>
    </c:plotArea>
    <c:plotVisOnly val="1"/>
    <c:dispBlanksAs val="gap"/>
    <c:showDLblsOverMax val="0"/>
  </c:chart>
  <c:spPr>
    <a:blipFill>
      <a:blip xmlns:r="http://schemas.openxmlformats.org/officeDocument/2006/relationships" r:embed="rId2"/>
      <a:tile tx="0" ty="0" sx="100000" sy="100000" flip="none" algn="tl"/>
    </a:blip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601980</xdr:colOff>
      <xdr:row>20</xdr:row>
      <xdr:rowOff>23224</xdr:rowOff>
    </xdr:from>
    <xdr:to>
      <xdr:col>19</xdr:col>
      <xdr:colOff>360412</xdr:colOff>
      <xdr:row>52</xdr:row>
      <xdr:rowOff>52439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0</xdr:row>
      <xdr:rowOff>0</xdr:rowOff>
    </xdr:from>
    <xdr:to>
      <xdr:col>21</xdr:col>
      <xdr:colOff>361666</xdr:colOff>
      <xdr:row>18</xdr:row>
      <xdr:rowOff>263254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3"/>
  <sheetViews>
    <sheetView tabSelected="1" zoomScaleNormal="100" workbookViewId="0">
      <selection activeCell="L9" sqref="L9"/>
    </sheetView>
  </sheetViews>
  <sheetFormatPr defaultRowHeight="14.4" x14ac:dyDescent="0.3"/>
  <cols>
    <col min="1" max="1" width="17.6640625" customWidth="1"/>
    <col min="2" max="2" width="10.5546875" customWidth="1"/>
    <col min="3" max="3" width="11.33203125" bestFit="1" customWidth="1"/>
    <col min="7" max="7" width="11.6640625" customWidth="1"/>
    <col min="10" max="10" width="9.88671875" customWidth="1"/>
  </cols>
  <sheetData>
    <row r="1" spans="1:11" ht="17.399999999999999" x14ac:dyDescent="0.3">
      <c r="A1" s="32" t="s">
        <v>0</v>
      </c>
      <c r="B1" s="1" t="s">
        <v>1</v>
      </c>
      <c r="C1" s="33" t="s">
        <v>2</v>
      </c>
      <c r="D1" s="2"/>
      <c r="E1" s="3"/>
      <c r="F1" s="2"/>
      <c r="G1" s="2"/>
      <c r="H1" s="2"/>
      <c r="I1" s="2"/>
      <c r="J1" s="2"/>
      <c r="K1" s="2"/>
    </row>
    <row r="2" spans="1:11" ht="17.399999999999999" x14ac:dyDescent="0.3">
      <c r="A2" s="4"/>
      <c r="B2" s="5"/>
      <c r="C2" s="4"/>
      <c r="D2" s="6"/>
      <c r="E2" s="7"/>
      <c r="F2" s="4"/>
      <c r="G2" s="4"/>
      <c r="H2" s="4"/>
      <c r="I2" s="4"/>
      <c r="J2" s="4"/>
      <c r="K2" s="4"/>
    </row>
    <row r="3" spans="1:11" ht="30.6" x14ac:dyDescent="0.3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  <c r="K3" s="9" t="s">
        <v>13</v>
      </c>
    </row>
    <row r="4" spans="1:11" x14ac:dyDescent="0.3">
      <c r="A4" s="47" t="s">
        <v>14</v>
      </c>
      <c r="B4" s="55"/>
      <c r="C4" s="55"/>
      <c r="D4" s="56">
        <v>125056</v>
      </c>
      <c r="E4" s="55"/>
      <c r="F4" s="55"/>
      <c r="G4" s="55"/>
      <c r="H4" s="55"/>
      <c r="I4" s="55"/>
      <c r="J4" s="55"/>
      <c r="K4" s="55"/>
    </row>
    <row r="5" spans="1:11" x14ac:dyDescent="0.3">
      <c r="A5" s="47" t="s">
        <v>15</v>
      </c>
      <c r="B5" s="55"/>
      <c r="C5" s="55"/>
      <c r="D5" s="55"/>
      <c r="E5" s="55"/>
      <c r="F5" s="55"/>
      <c r="G5" s="55"/>
      <c r="H5" s="55"/>
      <c r="I5" s="2">
        <v>21750</v>
      </c>
      <c r="J5" s="55"/>
      <c r="K5" s="55"/>
    </row>
    <row r="6" spans="1:11" x14ac:dyDescent="0.3">
      <c r="A6" s="47" t="s">
        <v>16</v>
      </c>
      <c r="B6" s="10"/>
      <c r="C6" s="10"/>
      <c r="D6" s="10"/>
      <c r="E6" s="10"/>
      <c r="F6" s="10"/>
      <c r="G6" s="10"/>
      <c r="H6" s="10"/>
      <c r="I6" s="2"/>
      <c r="J6" s="55"/>
      <c r="K6" s="55"/>
    </row>
    <row r="7" spans="1:11" x14ac:dyDescent="0.3">
      <c r="A7" s="47" t="s">
        <v>17</v>
      </c>
      <c r="B7" s="57">
        <v>137394</v>
      </c>
      <c r="C7" s="57">
        <v>458876</v>
      </c>
      <c r="D7" s="2">
        <v>0</v>
      </c>
      <c r="E7" s="55"/>
      <c r="F7" s="55"/>
      <c r="G7" s="57">
        <v>53823</v>
      </c>
      <c r="H7" s="55"/>
      <c r="I7" s="55"/>
      <c r="J7" s="55"/>
      <c r="K7" s="55"/>
    </row>
    <row r="8" spans="1:11" x14ac:dyDescent="0.3">
      <c r="A8" s="47" t="s">
        <v>18</v>
      </c>
      <c r="B8" s="55"/>
      <c r="C8" s="55"/>
      <c r="D8" s="55"/>
      <c r="E8" s="55"/>
      <c r="F8" s="55"/>
      <c r="G8" s="55"/>
      <c r="H8" s="56">
        <v>7593</v>
      </c>
      <c r="I8" s="55"/>
      <c r="J8" s="55"/>
      <c r="K8" s="55"/>
    </row>
    <row r="9" spans="1:11" x14ac:dyDescent="0.3">
      <c r="A9" s="47" t="s">
        <v>19</v>
      </c>
      <c r="B9" s="55"/>
      <c r="C9" s="55"/>
      <c r="D9" s="55">
        <v>19864</v>
      </c>
      <c r="E9" s="55"/>
      <c r="F9" s="55"/>
      <c r="G9" s="55"/>
      <c r="H9" s="55"/>
      <c r="I9" s="55"/>
      <c r="J9" s="55"/>
      <c r="K9" s="55"/>
    </row>
    <row r="10" spans="1:11" x14ac:dyDescent="0.3">
      <c r="A10" s="2" t="s">
        <v>51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3">
      <c r="A11" s="2" t="s">
        <v>20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3">
      <c r="A12" s="47" t="s">
        <v>21</v>
      </c>
      <c r="B12" s="55"/>
      <c r="C12" s="55"/>
      <c r="D12" s="55"/>
      <c r="E12" s="55"/>
      <c r="F12" s="55"/>
      <c r="G12" s="55"/>
      <c r="H12" s="55"/>
      <c r="I12" s="55"/>
      <c r="J12" s="55"/>
      <c r="K12" s="2">
        <v>41680</v>
      </c>
    </row>
    <row r="13" spans="1:11" x14ac:dyDescent="0.3">
      <c r="A13" s="47" t="s">
        <v>22</v>
      </c>
      <c r="B13" s="55"/>
      <c r="C13" s="2">
        <v>0</v>
      </c>
      <c r="D13" s="2">
        <v>0</v>
      </c>
      <c r="E13" s="55"/>
      <c r="F13" s="55"/>
      <c r="G13" s="55"/>
      <c r="H13" s="55"/>
      <c r="I13" s="55"/>
      <c r="J13" s="2">
        <v>0</v>
      </c>
      <c r="K13" s="55"/>
    </row>
    <row r="14" spans="1:11" x14ac:dyDescent="0.3">
      <c r="A14" s="47" t="s">
        <v>23</v>
      </c>
      <c r="B14" s="55"/>
      <c r="C14" s="55"/>
      <c r="D14" s="55"/>
      <c r="E14" s="55"/>
      <c r="F14" s="2">
        <v>2015</v>
      </c>
      <c r="G14" s="55"/>
      <c r="H14" s="55"/>
      <c r="I14" s="55"/>
      <c r="J14" s="55"/>
      <c r="K14" s="55"/>
    </row>
    <row r="15" spans="1:11" x14ac:dyDescent="0.3">
      <c r="A15" s="47" t="s">
        <v>24</v>
      </c>
      <c r="B15" s="55"/>
      <c r="C15" s="55"/>
      <c r="D15" s="55"/>
      <c r="E15" s="55"/>
      <c r="F15" s="55"/>
      <c r="G15" s="55"/>
      <c r="H15" s="2">
        <v>5012</v>
      </c>
      <c r="I15" s="55"/>
      <c r="J15" s="55"/>
      <c r="K15" s="55"/>
    </row>
    <row r="16" spans="1:11" x14ac:dyDescent="0.3">
      <c r="A16" s="47" t="s">
        <v>25</v>
      </c>
      <c r="B16" s="55"/>
      <c r="C16" s="55"/>
      <c r="D16" s="2">
        <v>0</v>
      </c>
      <c r="E16" s="55"/>
      <c r="F16" s="55"/>
      <c r="G16" s="55"/>
      <c r="H16" s="55"/>
      <c r="I16" s="55"/>
      <c r="J16" s="2">
        <v>14000</v>
      </c>
      <c r="K16" s="55"/>
    </row>
    <row r="17" spans="1:11" x14ac:dyDescent="0.3">
      <c r="A17" s="8" t="s">
        <v>26</v>
      </c>
      <c r="B17" s="48">
        <f>SUM(B4:B16)</f>
        <v>137394</v>
      </c>
      <c r="C17" s="43">
        <f>SUM(C4:C16)</f>
        <v>458876</v>
      </c>
      <c r="D17" s="48">
        <f>SUM(D4:D16)</f>
        <v>144920</v>
      </c>
      <c r="E17" s="44">
        <f>SUM(E4:E16)*2.5</f>
        <v>0</v>
      </c>
      <c r="F17" s="51">
        <v>2015</v>
      </c>
      <c r="G17" s="48">
        <f>SUM(G4:G16)</f>
        <v>53823</v>
      </c>
      <c r="H17" s="43">
        <f>SUM(H4:H16)</f>
        <v>12605</v>
      </c>
      <c r="I17" s="43">
        <f>SUM(I4:I16)</f>
        <v>21750</v>
      </c>
      <c r="J17" s="43">
        <f>SUM(J4:J16)</f>
        <v>14000</v>
      </c>
      <c r="K17" s="43">
        <f>SUM(K4:K16)</f>
        <v>41680</v>
      </c>
    </row>
    <row r="18" spans="1:1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2"/>
    </row>
    <row r="19" spans="1:11" ht="30.6" x14ac:dyDescent="0.3">
      <c r="A19" s="8" t="s">
        <v>3</v>
      </c>
      <c r="B19" s="8" t="s">
        <v>27</v>
      </c>
      <c r="C19" s="8" t="s">
        <v>28</v>
      </c>
      <c r="D19" s="8" t="s">
        <v>29</v>
      </c>
      <c r="E19" s="8" t="s">
        <v>30</v>
      </c>
      <c r="F19" s="8" t="s">
        <v>31</v>
      </c>
      <c r="G19" s="8" t="s">
        <v>32</v>
      </c>
      <c r="H19" s="8" t="s">
        <v>33</v>
      </c>
      <c r="I19" s="8" t="s">
        <v>34</v>
      </c>
      <c r="J19" s="9" t="s">
        <v>35</v>
      </c>
      <c r="K19" s="8" t="s">
        <v>36</v>
      </c>
    </row>
    <row r="20" spans="1:11" ht="14.25" customHeight="1" x14ac:dyDescent="0.3">
      <c r="A20" s="2" t="s">
        <v>37</v>
      </c>
      <c r="B20" s="2"/>
      <c r="C20" s="2"/>
      <c r="D20" s="2"/>
      <c r="E20" s="2"/>
      <c r="F20" s="2"/>
      <c r="G20" s="2"/>
      <c r="H20" s="2"/>
      <c r="I20" s="58"/>
      <c r="J20" s="58"/>
      <c r="K20" s="63">
        <v>169486</v>
      </c>
    </row>
    <row r="21" spans="1:11" x14ac:dyDescent="0.3">
      <c r="A21" s="2" t="s">
        <v>15</v>
      </c>
      <c r="B21" s="2"/>
      <c r="C21" s="2"/>
      <c r="D21" s="2"/>
      <c r="E21" s="2"/>
      <c r="F21" s="2"/>
      <c r="G21" s="2"/>
      <c r="H21" s="47">
        <v>5034</v>
      </c>
      <c r="I21" s="59"/>
      <c r="J21" s="59"/>
      <c r="K21" s="60"/>
    </row>
    <row r="22" spans="1:11" x14ac:dyDescent="0.3">
      <c r="A22" s="2" t="s">
        <v>16</v>
      </c>
      <c r="B22" s="2"/>
      <c r="C22" s="2"/>
      <c r="D22" s="2"/>
      <c r="E22" s="2"/>
      <c r="F22" s="2"/>
      <c r="G22" s="2"/>
      <c r="H22" s="2"/>
      <c r="I22" s="61"/>
      <c r="J22" s="61"/>
      <c r="K22" s="64">
        <v>829173</v>
      </c>
    </row>
    <row r="23" spans="1:11" x14ac:dyDescent="0.3">
      <c r="A23" s="2" t="s">
        <v>17</v>
      </c>
      <c r="B23" s="57">
        <v>790417</v>
      </c>
      <c r="C23" s="65">
        <v>442356</v>
      </c>
      <c r="D23" s="2">
        <v>392063</v>
      </c>
      <c r="E23" s="2"/>
      <c r="F23" s="2"/>
      <c r="G23" s="2"/>
      <c r="H23" s="2"/>
      <c r="I23" s="2"/>
      <c r="J23" s="2"/>
      <c r="K23" s="66">
        <v>454796</v>
      </c>
    </row>
    <row r="24" spans="1:11" ht="16.2" customHeight="1" x14ac:dyDescent="0.3">
      <c r="A24" s="2" t="s">
        <v>38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3">
      <c r="A25" s="2" t="s">
        <v>14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3">
      <c r="A26" s="2" t="s">
        <v>19</v>
      </c>
      <c r="B26" s="2"/>
      <c r="C26" s="2"/>
      <c r="D26" s="2"/>
      <c r="E26" s="2"/>
      <c r="F26" s="2"/>
      <c r="G26" s="2">
        <v>33252</v>
      </c>
      <c r="H26" s="2">
        <v>890</v>
      </c>
      <c r="I26" s="2"/>
      <c r="J26" s="2"/>
      <c r="K26" s="2"/>
    </row>
    <row r="27" spans="1:11" x14ac:dyDescent="0.3">
      <c r="A27" s="2" t="s">
        <v>51</v>
      </c>
      <c r="B27" s="2"/>
      <c r="C27" s="2"/>
      <c r="D27" s="62">
        <v>490000</v>
      </c>
      <c r="E27" s="2"/>
      <c r="F27" s="2"/>
      <c r="G27" s="2"/>
      <c r="H27" s="2"/>
      <c r="I27" s="2"/>
      <c r="J27" s="2"/>
      <c r="K27" s="2"/>
    </row>
    <row r="28" spans="1:11" ht="15" customHeight="1" x14ac:dyDescent="0.3">
      <c r="A28" s="2" t="s">
        <v>20</v>
      </c>
      <c r="B28" s="2"/>
      <c r="C28" s="2"/>
      <c r="D28" s="62">
        <v>1228060</v>
      </c>
      <c r="E28" s="2"/>
      <c r="F28" s="2"/>
      <c r="G28" s="2"/>
      <c r="H28" s="2"/>
      <c r="I28" s="2"/>
      <c r="J28" s="2"/>
      <c r="K28" s="2"/>
    </row>
    <row r="29" spans="1:11" x14ac:dyDescent="0.3">
      <c r="A29" s="2" t="s">
        <v>21</v>
      </c>
      <c r="B29" s="67"/>
      <c r="C29" s="2"/>
      <c r="D29" s="2"/>
      <c r="E29" s="2"/>
      <c r="F29" s="13"/>
      <c r="G29" s="2"/>
      <c r="H29" s="2"/>
      <c r="I29" s="2"/>
      <c r="J29" s="2"/>
      <c r="K29" s="2"/>
    </row>
    <row r="30" spans="1:11" x14ac:dyDescent="0.3">
      <c r="A30" s="2" t="s">
        <v>22</v>
      </c>
      <c r="B30" s="2"/>
      <c r="C30" s="2"/>
      <c r="D30" s="2"/>
      <c r="E30" s="2"/>
      <c r="F30" s="2"/>
      <c r="G30" s="2"/>
      <c r="H30" s="2"/>
      <c r="I30" s="2"/>
      <c r="J30" s="2">
        <v>0</v>
      </c>
      <c r="K30" s="2">
        <v>0</v>
      </c>
    </row>
    <row r="31" spans="1:11" x14ac:dyDescent="0.3">
      <c r="A31" s="2" t="s">
        <v>25</v>
      </c>
      <c r="B31" s="2"/>
      <c r="C31" s="49">
        <v>6250</v>
      </c>
      <c r="D31" s="2"/>
      <c r="E31" s="2"/>
      <c r="F31" s="2"/>
      <c r="G31" s="2">
        <v>0</v>
      </c>
      <c r="H31" s="2"/>
      <c r="I31" s="2"/>
      <c r="J31" s="2"/>
      <c r="K31" s="2"/>
    </row>
    <row r="32" spans="1:11" x14ac:dyDescent="0.3">
      <c r="A32" s="8" t="s">
        <v>26</v>
      </c>
      <c r="B32" s="41">
        <f>SUM(B20:B31)</f>
        <v>790417</v>
      </c>
      <c r="C32" s="35">
        <f>SUM(C20:C31)</f>
        <v>448606</v>
      </c>
      <c r="D32" s="35">
        <f>SUM(D20:D31)</f>
        <v>2110123</v>
      </c>
      <c r="E32" s="42">
        <f>SUM(E20:E31)*15</f>
        <v>0</v>
      </c>
      <c r="F32" s="11">
        <f>SUM(F20:F31)</f>
        <v>0</v>
      </c>
      <c r="G32" s="41">
        <f>SUM(G20:G31)</f>
        <v>33252</v>
      </c>
      <c r="H32" s="31">
        <f>SUM(H20:H31)</f>
        <v>5924</v>
      </c>
      <c r="I32" s="8">
        <f>SUM(I20:I31)</f>
        <v>0</v>
      </c>
      <c r="J32" s="31">
        <f>SUM(J20:J31)</f>
        <v>0</v>
      </c>
      <c r="K32" s="41">
        <f>SUM(K20:K31)</f>
        <v>1453455</v>
      </c>
    </row>
    <row r="34" spans="1:16" ht="48" x14ac:dyDescent="0.3">
      <c r="A34" s="14" t="s">
        <v>39</v>
      </c>
      <c r="B34" s="14" t="s">
        <v>40</v>
      </c>
      <c r="C34" s="14" t="s">
        <v>41</v>
      </c>
      <c r="D34" s="14" t="s">
        <v>42</v>
      </c>
      <c r="E34" s="14" t="s">
        <v>43</v>
      </c>
      <c r="F34" s="14" t="s">
        <v>44</v>
      </c>
      <c r="G34" s="30" t="s">
        <v>45</v>
      </c>
      <c r="K34" s="13"/>
      <c r="L34" s="13"/>
      <c r="M34" s="13"/>
      <c r="N34" s="13"/>
      <c r="O34" s="13"/>
      <c r="P34" s="13"/>
    </row>
    <row r="35" spans="1:16" x14ac:dyDescent="0.3">
      <c r="A35" s="24">
        <v>2023</v>
      </c>
      <c r="B35" s="50">
        <v>5728840</v>
      </c>
      <c r="C35" s="12">
        <v>1453455</v>
      </c>
      <c r="D35" s="34">
        <v>4275385</v>
      </c>
      <c r="E35" s="37">
        <f t="shared" ref="E35:E42" si="0">SUM(D35/B35)</f>
        <v>0.74629157037026694</v>
      </c>
      <c r="F35" s="45" t="s">
        <v>46</v>
      </c>
      <c r="G35" s="54">
        <v>0.74324066981724035</v>
      </c>
    </row>
    <row r="36" spans="1:16" x14ac:dyDescent="0.3">
      <c r="A36" s="24">
        <v>2022</v>
      </c>
      <c r="B36" s="12">
        <v>4644795.68</v>
      </c>
      <c r="C36" s="12">
        <v>1537002.15</v>
      </c>
      <c r="D36" s="12">
        <v>3107793.53</v>
      </c>
      <c r="E36" s="19">
        <f t="shared" si="0"/>
        <v>0.66909154763940015</v>
      </c>
      <c r="F36" s="19">
        <v>0.66909154763940015</v>
      </c>
      <c r="G36" s="37">
        <v>0.66909153168100233</v>
      </c>
    </row>
    <row r="37" spans="1:16" ht="12" customHeight="1" x14ac:dyDescent="0.3">
      <c r="A37" s="24">
        <v>2021</v>
      </c>
      <c r="B37" s="50">
        <v>30744018</v>
      </c>
      <c r="C37" s="50">
        <v>3920520</v>
      </c>
      <c r="D37" s="50">
        <v>26823498</v>
      </c>
      <c r="E37" s="37">
        <f t="shared" si="0"/>
        <v>0.87247860705780222</v>
      </c>
      <c r="F37" s="53">
        <v>0.872</v>
      </c>
      <c r="G37" s="52">
        <v>0.42899999999999999</v>
      </c>
    </row>
    <row r="38" spans="1:16" ht="12" customHeight="1" x14ac:dyDescent="0.3">
      <c r="A38" s="24">
        <v>2020</v>
      </c>
      <c r="B38" s="46">
        <v>6956862</v>
      </c>
      <c r="C38" s="46">
        <v>3116518</v>
      </c>
      <c r="D38" s="46">
        <v>3840344</v>
      </c>
      <c r="E38" s="37">
        <f t="shared" si="0"/>
        <v>0.55202244920195342</v>
      </c>
      <c r="F38" s="53">
        <v>0.60299999999999998</v>
      </c>
      <c r="G38" s="53">
        <v>0.55200000000000005</v>
      </c>
      <c r="H38" s="15"/>
    </row>
    <row r="39" spans="1:16" ht="12" customHeight="1" x14ac:dyDescent="0.3">
      <c r="A39" s="24">
        <v>2019</v>
      </c>
      <c r="B39" s="12">
        <v>8541964.675999999</v>
      </c>
      <c r="C39" s="12">
        <v>4865344</v>
      </c>
      <c r="D39" s="12">
        <v>3676620.676</v>
      </c>
      <c r="E39" s="19">
        <f t="shared" si="0"/>
        <v>0.43041862328581704</v>
      </c>
      <c r="F39" s="19">
        <v>0.46236898256984077</v>
      </c>
      <c r="G39" s="19">
        <v>0.43041862328581704</v>
      </c>
    </row>
    <row r="40" spans="1:16" s="13" customFormat="1" ht="11.4" x14ac:dyDescent="0.3">
      <c r="A40" s="24">
        <v>2018</v>
      </c>
      <c r="B40" s="12">
        <v>12217590.459999999</v>
      </c>
      <c r="C40" s="12">
        <v>5707491.6799999997</v>
      </c>
      <c r="D40" s="12">
        <v>6510098.7799999993</v>
      </c>
      <c r="E40" s="19">
        <f t="shared" si="0"/>
        <v>0.53284637435784532</v>
      </c>
      <c r="F40" s="19">
        <v>0.57889205771312224</v>
      </c>
      <c r="G40" s="38">
        <v>0.43726637828961218</v>
      </c>
      <c r="H40" s="15"/>
      <c r="I40" s="15"/>
      <c r="J40" s="15"/>
      <c r="L40" s="15"/>
    </row>
    <row r="41" spans="1:16" s="13" customFormat="1" ht="11.4" x14ac:dyDescent="0.3">
      <c r="A41" s="24">
        <v>2017</v>
      </c>
      <c r="B41" s="34">
        <v>29868250.5</v>
      </c>
      <c r="C41" s="34">
        <v>6636860</v>
      </c>
      <c r="D41" s="34">
        <v>23231390.5</v>
      </c>
      <c r="E41" s="37">
        <f t="shared" si="0"/>
        <v>0.77779548889212646</v>
      </c>
      <c r="F41" s="19">
        <v>0.81120428848923043</v>
      </c>
      <c r="G41" s="38">
        <v>0.42880750891042985</v>
      </c>
      <c r="H41" s="15"/>
    </row>
    <row r="42" spans="1:16" s="13" customFormat="1" ht="11.4" x14ac:dyDescent="0.3">
      <c r="A42" s="24">
        <v>2016</v>
      </c>
      <c r="B42" s="34">
        <v>25941496.469999999</v>
      </c>
      <c r="C42" s="12">
        <v>5510346</v>
      </c>
      <c r="D42" s="34">
        <v>20431150.469999999</v>
      </c>
      <c r="E42" s="37">
        <f t="shared" si="0"/>
        <v>0.78758565426738469</v>
      </c>
      <c r="F42" s="37">
        <v>0.81968880718547232</v>
      </c>
      <c r="G42" s="39">
        <v>0.39262241092252842</v>
      </c>
      <c r="H42" s="15"/>
    </row>
    <row r="43" spans="1:16" s="13" customFormat="1" ht="11.4" x14ac:dyDescent="0.3">
      <c r="A43" s="24">
        <v>2015</v>
      </c>
      <c r="B43" s="34">
        <f>SUM(C43+D43)</f>
        <v>9632871</v>
      </c>
      <c r="C43" s="34">
        <v>5524361</v>
      </c>
      <c r="D43" s="34">
        <v>4108510</v>
      </c>
      <c r="E43" s="19">
        <f>SUM(D43/B43)</f>
        <v>0.42650939683506611</v>
      </c>
      <c r="F43" s="37">
        <v>0.54200000000000004</v>
      </c>
      <c r="G43" s="20"/>
      <c r="H43" s="15"/>
    </row>
    <row r="44" spans="1:16" s="13" customFormat="1" ht="11.4" x14ac:dyDescent="0.3">
      <c r="A44" s="24">
        <v>2014</v>
      </c>
      <c r="B44" s="12">
        <f t="shared" ref="B44:B53" si="1">SUM(C44+D44)</f>
        <v>8286081</v>
      </c>
      <c r="C44" s="34">
        <v>5255072</v>
      </c>
      <c r="D44" s="12">
        <v>3031009</v>
      </c>
      <c r="E44" s="19">
        <f>SUM(D44/B44)</f>
        <v>0.36579524144164172</v>
      </c>
      <c r="F44" s="19">
        <v>0.45200000000000001</v>
      </c>
      <c r="G44" s="20"/>
      <c r="H44" s="15"/>
    </row>
    <row r="45" spans="1:16" s="13" customFormat="1" ht="11.4" x14ac:dyDescent="0.3">
      <c r="A45" s="24">
        <v>2013</v>
      </c>
      <c r="B45" s="34">
        <f t="shared" si="1"/>
        <v>9431786</v>
      </c>
      <c r="C45" s="34">
        <v>4958980</v>
      </c>
      <c r="D45" s="12">
        <v>4472806</v>
      </c>
      <c r="E45" s="37">
        <f>SUM(D45/B45)</f>
        <v>0.47422683254263825</v>
      </c>
      <c r="F45" s="37">
        <v>0.57389386878212978</v>
      </c>
      <c r="G45" s="20"/>
      <c r="H45" s="15"/>
    </row>
    <row r="46" spans="1:16" s="13" customFormat="1" ht="11.4" x14ac:dyDescent="0.3">
      <c r="A46" s="24">
        <v>2012</v>
      </c>
      <c r="B46" s="34">
        <f t="shared" si="1"/>
        <v>8680436</v>
      </c>
      <c r="C46" s="12">
        <v>3843920</v>
      </c>
      <c r="D46" s="34">
        <v>4836516</v>
      </c>
      <c r="E46" s="37">
        <f>SUM(D46/B46)</f>
        <v>0.55717431705043385</v>
      </c>
      <c r="F46" s="37">
        <v>0.55717431705043385</v>
      </c>
      <c r="G46" s="20"/>
      <c r="H46" s="15"/>
    </row>
    <row r="47" spans="1:16" s="13" customFormat="1" ht="13.2" x14ac:dyDescent="0.3">
      <c r="A47" s="24">
        <v>2011</v>
      </c>
      <c r="B47" s="12">
        <f t="shared" si="1"/>
        <v>8023186</v>
      </c>
      <c r="C47" s="12">
        <v>4823220</v>
      </c>
      <c r="D47" s="12">
        <v>3199966</v>
      </c>
      <c r="E47" s="19">
        <f t="shared" ref="E47:E53" si="2">SUM(D47/B47)</f>
        <v>0.39883981251338307</v>
      </c>
      <c r="F47" s="40">
        <v>0.39883981251338307</v>
      </c>
      <c r="G47" s="20"/>
      <c r="H47" s="16"/>
    </row>
    <row r="48" spans="1:16" s="13" customFormat="1" ht="13.2" x14ac:dyDescent="0.25">
      <c r="A48" s="25">
        <v>2010</v>
      </c>
      <c r="B48" s="12">
        <f t="shared" si="1"/>
        <v>9127127</v>
      </c>
      <c r="C48" s="17">
        <v>5187719</v>
      </c>
      <c r="D48" s="12">
        <v>3939408</v>
      </c>
      <c r="E48" s="19">
        <f t="shared" si="2"/>
        <v>0.43161533744408287</v>
      </c>
      <c r="F48" s="21">
        <v>0.46832778408318798</v>
      </c>
      <c r="G48" s="20"/>
      <c r="H48" s="18"/>
    </row>
    <row r="49" spans="1:8" s="13" customFormat="1" ht="13.2" x14ac:dyDescent="0.25">
      <c r="A49" s="25">
        <v>2009</v>
      </c>
      <c r="B49" s="34">
        <f t="shared" si="1"/>
        <v>9594815</v>
      </c>
      <c r="C49" s="36">
        <v>5299280</v>
      </c>
      <c r="D49" s="34">
        <v>4295535</v>
      </c>
      <c r="E49" s="37">
        <f t="shared" si="2"/>
        <v>0.44769336355104294</v>
      </c>
      <c r="G49" s="22" t="s">
        <v>47</v>
      </c>
      <c r="H49" s="18"/>
    </row>
    <row r="50" spans="1:8" s="13" customFormat="1" ht="13.2" x14ac:dyDescent="0.25">
      <c r="A50" s="26" t="s">
        <v>48</v>
      </c>
      <c r="B50" s="34">
        <f t="shared" si="1"/>
        <v>8011387</v>
      </c>
      <c r="C50" s="17">
        <v>4461220</v>
      </c>
      <c r="D50" s="34">
        <v>3550167</v>
      </c>
      <c r="E50" s="37">
        <f t="shared" si="2"/>
        <v>0.44314012043108142</v>
      </c>
      <c r="G50" s="23"/>
      <c r="H50" s="18" t="s">
        <v>47</v>
      </c>
    </row>
    <row r="51" spans="1:8" s="13" customFormat="1" ht="10.199999999999999" x14ac:dyDescent="0.2">
      <c r="A51" s="26" t="s">
        <v>49</v>
      </c>
      <c r="B51" s="34">
        <f t="shared" si="1"/>
        <v>6796580</v>
      </c>
      <c r="C51" s="36">
        <v>4653180</v>
      </c>
      <c r="D51" s="34">
        <v>2143400</v>
      </c>
      <c r="E51" s="37">
        <f t="shared" si="2"/>
        <v>0.31536449214163592</v>
      </c>
      <c r="G51" s="23"/>
    </row>
    <row r="52" spans="1:8" s="13" customFormat="1" ht="10.199999999999999" x14ac:dyDescent="0.2">
      <c r="A52" s="26" t="s">
        <v>50</v>
      </c>
      <c r="B52" s="34">
        <f t="shared" si="1"/>
        <v>6180709</v>
      </c>
      <c r="C52" s="36">
        <v>4371380</v>
      </c>
      <c r="D52" s="12">
        <v>1809329</v>
      </c>
      <c r="E52" s="19">
        <f t="shared" si="2"/>
        <v>0.29273809849323112</v>
      </c>
      <c r="G52" s="23"/>
    </row>
    <row r="53" spans="1:8" ht="12" customHeight="1" x14ac:dyDescent="0.3">
      <c r="A53" s="27">
        <v>2005</v>
      </c>
      <c r="B53" s="2">
        <f t="shared" si="1"/>
        <v>5841672</v>
      </c>
      <c r="C53" s="28">
        <v>4005444</v>
      </c>
      <c r="D53" s="2">
        <v>1836228</v>
      </c>
      <c r="E53" s="29">
        <f t="shared" si="2"/>
        <v>0.31433260888321013</v>
      </c>
      <c r="F53" s="23"/>
      <c r="G53" s="13"/>
    </row>
  </sheetData>
  <pageMargins left="0.25" right="0.25" top="0.75" bottom="0.75" header="0.3" footer="0.3"/>
  <pageSetup orientation="landscape" horizontalDpi="300" verticalDpi="30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DF6AA9A431C84EBA38F8965772BFA2" ma:contentTypeVersion="6" ma:contentTypeDescription="Create a new document." ma:contentTypeScope="" ma:versionID="2d84158fd743edd7f5653b3c52879bd9">
  <xsd:schema xmlns:xsd="http://www.w3.org/2001/XMLSchema" xmlns:xs="http://www.w3.org/2001/XMLSchema" xmlns:p="http://schemas.microsoft.com/office/2006/metadata/properties" xmlns:ns2="2b55f1eb-78d2-40a5-b017-2a10bbb6be67" xmlns:ns3="96cbaec6-1151-41d3-807a-34e8a8bbd756" targetNamespace="http://schemas.microsoft.com/office/2006/metadata/properties" ma:root="true" ma:fieldsID="e5ca9a2fad106bf8504f74e59f1be72a" ns2:_="" ns3:_="">
    <xsd:import namespace="2b55f1eb-78d2-40a5-b017-2a10bbb6be67"/>
    <xsd:import namespace="96cbaec6-1151-41d3-807a-34e8a8bbd7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5f1eb-78d2-40a5-b017-2a10bbb6be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cbaec6-1151-41d3-807a-34e8a8bbd75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19B990-9DBF-4995-80D6-BC4C4F6ECE4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8199F2C-1FDF-451B-8F8A-45F5DF255F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55f1eb-78d2-40a5-b017-2a10bbb6be67"/>
    <ds:schemaRef ds:uri="96cbaec6-1151-41d3-807a-34e8a8bbd7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19D8ED-4CDC-45E7-A46E-FCCD50AD13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UofL Recycling Report</vt:lpstr>
    </vt:vector>
  </TitlesOfParts>
  <Manager/>
  <Company>University of Louisville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Boggs,Aaron V.</dc:creator>
  <cp:keywords/>
  <dc:description/>
  <cp:lastModifiedBy>Mog, Justin</cp:lastModifiedBy>
  <cp:revision/>
  <cp:lastPrinted>2025-05-06T05:02:15Z</cp:lastPrinted>
  <dcterms:created xsi:type="dcterms:W3CDTF">2019-04-19T17:32:07Z</dcterms:created>
  <dcterms:modified xsi:type="dcterms:W3CDTF">2025-05-06T05:05:58Z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0x010100C6DF6AA9A431C84EBA38F8965772BFA2</vt:lpwstr>
  </property>
</Properties>
</file>