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" i="1" l="1"/>
  <c r="S3" i="1"/>
  <c r="T3" i="1"/>
  <c r="D3" i="1"/>
  <c r="N20" i="1" l="1"/>
  <c r="N17" i="1"/>
  <c r="N14" i="1"/>
  <c r="N9" i="1"/>
  <c r="N6" i="1"/>
  <c r="N3" i="1"/>
  <c r="K6" i="1" l="1"/>
  <c r="Q22" i="1" l="1"/>
  <c r="R22" i="1" s="1"/>
  <c r="S22" i="1" s="1"/>
  <c r="T22" i="1" s="1"/>
  <c r="O22" i="1"/>
  <c r="M22" i="1"/>
  <c r="L22" i="1"/>
  <c r="P22" i="1" s="1"/>
  <c r="Q21" i="1"/>
  <c r="R21" i="1" s="1"/>
  <c r="S21" i="1" s="1"/>
  <c r="T21" i="1" s="1"/>
  <c r="O21" i="1"/>
  <c r="M21" i="1"/>
  <c r="L21" i="1"/>
  <c r="P21" i="1" s="1"/>
  <c r="Q20" i="1"/>
  <c r="R20" i="1" s="1"/>
  <c r="S20" i="1" s="1"/>
  <c r="T20" i="1" s="1"/>
  <c r="O20" i="1"/>
  <c r="M20" i="1"/>
  <c r="L20" i="1"/>
  <c r="P20" i="1" s="1"/>
  <c r="D20" i="1"/>
  <c r="P19" i="1"/>
  <c r="O19" i="1"/>
  <c r="M19" i="1"/>
  <c r="Q19" i="1" s="1"/>
  <c r="R19" i="1" s="1"/>
  <c r="S19" i="1" s="1"/>
  <c r="T19" i="1" s="1"/>
  <c r="L19" i="1"/>
  <c r="P18" i="1"/>
  <c r="O18" i="1"/>
  <c r="M18" i="1"/>
  <c r="Q18" i="1" s="1"/>
  <c r="R18" i="1" s="1"/>
  <c r="S18" i="1" s="1"/>
  <c r="T18" i="1" s="1"/>
  <c r="L18" i="1"/>
  <c r="P17" i="1"/>
  <c r="O17" i="1"/>
  <c r="M17" i="1"/>
  <c r="Q17" i="1" s="1"/>
  <c r="R17" i="1" s="1"/>
  <c r="S17" i="1" s="1"/>
  <c r="T17" i="1" s="1"/>
  <c r="L17" i="1"/>
  <c r="D17" i="1"/>
  <c r="O16" i="1"/>
  <c r="M16" i="1"/>
  <c r="Q16" i="1" s="1"/>
  <c r="R16" i="1" s="1"/>
  <c r="S16" i="1" s="1"/>
  <c r="T16" i="1" s="1"/>
  <c r="L16" i="1"/>
  <c r="P16" i="1" s="1"/>
  <c r="O15" i="1"/>
  <c r="M15" i="1"/>
  <c r="Q15" i="1" s="1"/>
  <c r="R15" i="1" s="1"/>
  <c r="S15" i="1" s="1"/>
  <c r="T15" i="1" s="1"/>
  <c r="L15" i="1"/>
  <c r="P15" i="1" s="1"/>
  <c r="Q14" i="1"/>
  <c r="R14" i="1" s="1"/>
  <c r="S14" i="1" s="1"/>
  <c r="T14" i="1" s="1"/>
  <c r="O14" i="1"/>
  <c r="M14" i="1"/>
  <c r="L14" i="1"/>
  <c r="P14" i="1" s="1"/>
  <c r="D14" i="1"/>
  <c r="O11" i="1"/>
  <c r="M11" i="1"/>
  <c r="Q11" i="1" s="1"/>
  <c r="R11" i="1" s="1"/>
  <c r="S11" i="1" s="1"/>
  <c r="T11" i="1" s="1"/>
  <c r="L11" i="1"/>
  <c r="P11" i="1" s="1"/>
  <c r="O10" i="1"/>
  <c r="M10" i="1"/>
  <c r="Q10" i="1" s="1"/>
  <c r="R10" i="1" s="1"/>
  <c r="S10" i="1" s="1"/>
  <c r="T10" i="1" s="1"/>
  <c r="L10" i="1"/>
  <c r="P10" i="1" s="1"/>
  <c r="O9" i="1"/>
  <c r="M9" i="1"/>
  <c r="Q9" i="1" s="1"/>
  <c r="R9" i="1" s="1"/>
  <c r="S9" i="1" s="1"/>
  <c r="T9" i="1" s="1"/>
  <c r="L9" i="1"/>
  <c r="P9" i="1" s="1"/>
  <c r="D9" i="1"/>
  <c r="O8" i="1"/>
  <c r="M8" i="1"/>
  <c r="Q8" i="1" s="1"/>
  <c r="R8" i="1" s="1"/>
  <c r="S8" i="1" s="1"/>
  <c r="T8" i="1" s="1"/>
  <c r="L8" i="1"/>
  <c r="P8" i="1" s="1"/>
  <c r="O7" i="1"/>
  <c r="M7" i="1"/>
  <c r="Q7" i="1" s="1"/>
  <c r="R7" i="1" s="1"/>
  <c r="S7" i="1" s="1"/>
  <c r="T7" i="1" s="1"/>
  <c r="L7" i="1"/>
  <c r="P7" i="1" s="1"/>
  <c r="O6" i="1"/>
  <c r="L6" i="1"/>
  <c r="P6" i="1" s="1"/>
  <c r="M6" i="1"/>
  <c r="Q6" i="1" s="1"/>
  <c r="R6" i="1" s="1"/>
  <c r="S6" i="1" s="1"/>
  <c r="T6" i="1" s="1"/>
  <c r="D6" i="1"/>
  <c r="O5" i="1"/>
  <c r="M5" i="1"/>
  <c r="Q5" i="1" s="1"/>
  <c r="R5" i="1" s="1"/>
  <c r="S5" i="1" s="1"/>
  <c r="T5" i="1" s="1"/>
  <c r="L5" i="1"/>
  <c r="P5" i="1" s="1"/>
  <c r="O4" i="1"/>
  <c r="M4" i="1"/>
  <c r="Q4" i="1" s="1"/>
  <c r="R4" i="1" s="1"/>
  <c r="T4" i="1" s="1"/>
  <c r="L4" i="1"/>
  <c r="P4" i="1" s="1"/>
  <c r="O3" i="1"/>
  <c r="M3" i="1"/>
  <c r="Q3" i="1" s="1"/>
  <c r="R3" i="1" s="1"/>
  <c r="L3" i="1"/>
  <c r="P3" i="1" s="1"/>
</calcChain>
</file>

<file path=xl/sharedStrings.xml><?xml version="1.0" encoding="utf-8"?>
<sst xmlns="http://schemas.openxmlformats.org/spreadsheetml/2006/main" count="43" uniqueCount="34">
  <si>
    <t>Material</t>
  </si>
  <si>
    <t>mol mass</t>
  </si>
  <si>
    <t>density crystalline</t>
  </si>
  <si>
    <t>Ar press</t>
  </si>
  <si>
    <t>g/mol</t>
  </si>
  <si>
    <t>g/cm^3</t>
  </si>
  <si>
    <t>W</t>
  </si>
  <si>
    <t>mtorr</t>
  </si>
  <si>
    <t>min</t>
  </si>
  <si>
    <t>angstroms</t>
  </si>
  <si>
    <t>nm</t>
  </si>
  <si>
    <t>um</t>
  </si>
  <si>
    <t>a/min</t>
  </si>
  <si>
    <t>nm/min</t>
  </si>
  <si>
    <t>um/min</t>
  </si>
  <si>
    <t>cm/min</t>
  </si>
  <si>
    <t>g/cm^2/min</t>
  </si>
  <si>
    <t>mol/cm^2/min</t>
  </si>
  <si>
    <t>Ge</t>
  </si>
  <si>
    <t>RF</t>
  </si>
  <si>
    <t>Sn</t>
  </si>
  <si>
    <t>DC</t>
  </si>
  <si>
    <t>stdev</t>
  </si>
  <si>
    <t>Deposition rate</t>
  </si>
  <si>
    <t>mass dep rate</t>
  </si>
  <si>
    <t>amorphous density assumed (0.982X crytalline)</t>
  </si>
  <si>
    <t xml:space="preserve">note - sometimes have to start at higher gas flow rates ~12mtorr and higher power ~150-200W RF or bump off another DC plasma on </t>
  </si>
  <si>
    <t>mol dep rate based on assumed density of a-film</t>
  </si>
  <si>
    <t>Film Thickness</t>
  </si>
  <si>
    <t>Time</t>
  </si>
  <si>
    <t>Power type</t>
  </si>
  <si>
    <t>Source #</t>
  </si>
  <si>
    <t>Power</t>
  </si>
  <si>
    <t>Target Size 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</si>
</sst>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KJL</a:t>
            </a:r>
            <a:r>
              <a:rPr lang="en-US" baseline="0"/>
              <a:t> PVD75 </a:t>
            </a:r>
            <a:r>
              <a:rPr lang="en-US"/>
              <a:t>Ge deposition as a fn of RF power at 5mtorr Ar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Ge dep tests as a fn of RF power at 5mtorr Ar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52149234470691164"/>
                  <c:y val="-4.1909813356663751E-2"/>
                </c:manualLayout>
              </c:layout>
              <c:numFmt formatCode="General" sourceLinked="0"/>
            </c:trendlineLbl>
          </c:trendline>
          <c:xVal>
            <c:numRef>
              <c:f>Sheet1!$E$3:$E$11</c:f>
              <c:numCache>
                <c:formatCode>General</c:formatCode>
                <c:ptCount val="9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</c:numCache>
            </c:numRef>
          </c:xVal>
          <c:yVal>
            <c:numRef>
              <c:f>Sheet1!$Q$3:$Q$11</c:f>
              <c:numCache>
                <c:formatCode>General</c:formatCode>
                <c:ptCount val="9"/>
                <c:pt idx="0">
                  <c:v>4.0000000000000001E-3</c:v>
                </c:pt>
                <c:pt idx="1">
                  <c:v>4.1800000000000006E-3</c:v>
                </c:pt>
                <c:pt idx="2">
                  <c:v>4.4000000000000003E-3</c:v>
                </c:pt>
                <c:pt idx="3">
                  <c:v>1.4400000000000001E-2</c:v>
                </c:pt>
                <c:pt idx="4">
                  <c:v>1.2E-2</c:v>
                </c:pt>
                <c:pt idx="5">
                  <c:v>1.4120000000000002E-2</c:v>
                </c:pt>
                <c:pt idx="6">
                  <c:v>2.1999999999999999E-2</c:v>
                </c:pt>
                <c:pt idx="7">
                  <c:v>2.1000000000000001E-2</c:v>
                </c:pt>
                <c:pt idx="8">
                  <c:v>1.9400000000000001E-2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848512"/>
        <c:axId val="264860032"/>
      </c:scatterChart>
      <c:valAx>
        <c:axId val="26484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4860032"/>
        <c:crosses val="autoZero"/>
        <c:crossBetween val="midCat"/>
      </c:valAx>
      <c:valAx>
        <c:axId val="264860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Deposition Rate (micron/min)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4848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KJL PVD75 Sn Dep as a fn of DC power at 5 mTorr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Sn Dep as a fn of DC power at 5 mTorr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47707917760279966"/>
                  <c:y val="-5.3445610965296007E-2"/>
                </c:manualLayout>
              </c:layout>
              <c:numFmt formatCode="General" sourceLinked="0"/>
            </c:trendlineLbl>
          </c:trendline>
          <c:xVal>
            <c:numRef>
              <c:f>Sheet1!$E$14:$E$22</c:f>
              <c:numCache>
                <c:formatCode>General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</c:numCache>
            </c:numRef>
          </c:xVal>
          <c:yVal>
            <c:numRef>
              <c:f>Sheet1!$Q$14:$Q$22</c:f>
              <c:numCache>
                <c:formatCode>General</c:formatCode>
                <c:ptCount val="9"/>
                <c:pt idx="0">
                  <c:v>1.9179999999999999E-2</c:v>
                </c:pt>
                <c:pt idx="1">
                  <c:v>1.7900000000000003E-2</c:v>
                </c:pt>
                <c:pt idx="2">
                  <c:v>1.9599999999999999E-2</c:v>
                </c:pt>
                <c:pt idx="3">
                  <c:v>5.8900000000000003E-3</c:v>
                </c:pt>
                <c:pt idx="4">
                  <c:v>5.4400000000000004E-3</c:v>
                </c:pt>
                <c:pt idx="5">
                  <c:v>5.8000000000000005E-3</c:v>
                </c:pt>
                <c:pt idx="6">
                  <c:v>2.6100000000000003E-3</c:v>
                </c:pt>
                <c:pt idx="7">
                  <c:v>2.8E-3</c:v>
                </c:pt>
                <c:pt idx="8">
                  <c:v>2.7300000000000002E-3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768960"/>
        <c:axId val="265771648"/>
      </c:scatterChart>
      <c:valAx>
        <c:axId val="26576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DC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771648"/>
        <c:crosses val="autoZero"/>
        <c:crossBetween val="midCat"/>
      </c:valAx>
      <c:valAx>
        <c:axId val="265771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Deposition Rate (micron/min)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768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23</xdr:row>
      <xdr:rowOff>71437</xdr:rowOff>
    </xdr:from>
    <xdr:to>
      <xdr:col>11</xdr:col>
      <xdr:colOff>361950</xdr:colOff>
      <xdr:row>37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114300</xdr:colOff>
      <xdr:row>23</xdr:row>
      <xdr:rowOff>104775</xdr:rowOff>
    </xdr:from>
    <xdr:to>
      <xdr:col>19</xdr:col>
      <xdr:colOff>419100</xdr:colOff>
      <xdr:row>37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D1" workbookViewId="0">
      <selection activeCell="G1" sqref="G1"/>
    </sheetView>
  </sheetViews>
  <sheetFormatPr defaultRowHeight="15" x14ac:dyDescent="0.25"/>
  <cols>
    <col min="3" max="3" width="10.28515625" customWidth="1"/>
    <col min="4" max="4" width="18.5703125" customWidth="1"/>
    <col min="11" max="11" width="10.5703125" customWidth="1"/>
    <col min="19" max="19" width="12.85546875" customWidth="1"/>
    <col min="20" max="20" width="14.42578125" customWidth="1"/>
  </cols>
  <sheetData>
    <row r="1" spans="1:20" s="1" customFormat="1" ht="75" x14ac:dyDescent="0.25">
      <c r="A1" s="6" t="s">
        <v>0</v>
      </c>
      <c r="B1" s="6" t="s">
        <v>1</v>
      </c>
      <c r="C1" s="6" t="s">
        <v>2</v>
      </c>
      <c r="D1" s="6" t="s">
        <v>25</v>
      </c>
      <c r="E1" s="6" t="s">
        <v>32</v>
      </c>
      <c r="F1" s="6" t="s">
        <v>31</v>
      </c>
      <c r="G1" s="6" t="s">
        <v>33</v>
      </c>
      <c r="H1" s="6" t="s">
        <v>30</v>
      </c>
      <c r="I1" s="6" t="s">
        <v>3</v>
      </c>
      <c r="J1" s="6" t="s">
        <v>29</v>
      </c>
      <c r="K1" s="35" t="s">
        <v>28</v>
      </c>
      <c r="L1" s="38"/>
      <c r="M1" s="39"/>
      <c r="N1" s="6"/>
      <c r="O1" s="35" t="s">
        <v>23</v>
      </c>
      <c r="P1" s="36"/>
      <c r="Q1" s="36"/>
      <c r="R1" s="37"/>
      <c r="S1" s="7" t="s">
        <v>24</v>
      </c>
      <c r="T1" s="6" t="s">
        <v>27</v>
      </c>
    </row>
    <row r="2" spans="1:20" ht="15.75" thickBot="1" x14ac:dyDescent="0.3">
      <c r="A2" s="8"/>
      <c r="B2" s="8" t="s">
        <v>4</v>
      </c>
      <c r="C2" s="8" t="s">
        <v>5</v>
      </c>
      <c r="D2" s="8" t="s">
        <v>5</v>
      </c>
      <c r="E2" s="8" t="s">
        <v>6</v>
      </c>
      <c r="F2" s="8"/>
      <c r="G2" s="8"/>
      <c r="H2" s="8"/>
      <c r="I2" s="8" t="s">
        <v>7</v>
      </c>
      <c r="J2" s="8" t="s">
        <v>8</v>
      </c>
      <c r="K2" s="10" t="s">
        <v>9</v>
      </c>
      <c r="L2" s="2" t="s">
        <v>10</v>
      </c>
      <c r="M2" s="11" t="s">
        <v>11</v>
      </c>
      <c r="N2" s="10" t="s">
        <v>22</v>
      </c>
      <c r="O2" s="15" t="s">
        <v>12</v>
      </c>
      <c r="P2" s="16" t="s">
        <v>13</v>
      </c>
      <c r="Q2" s="16" t="s">
        <v>14</v>
      </c>
      <c r="R2" s="17" t="s">
        <v>15</v>
      </c>
      <c r="S2" s="34" t="s">
        <v>16</v>
      </c>
      <c r="T2" s="11" t="s">
        <v>17</v>
      </c>
    </row>
    <row r="3" spans="1:20" x14ac:dyDescent="0.25">
      <c r="A3" s="19" t="s">
        <v>18</v>
      </c>
      <c r="B3" s="20">
        <v>72.63</v>
      </c>
      <c r="C3" s="20">
        <v>5.3230000000000004</v>
      </c>
      <c r="D3" s="20">
        <f>C3*0.982</f>
        <v>5.2271860000000006</v>
      </c>
      <c r="E3" s="20">
        <v>75</v>
      </c>
      <c r="F3" s="20">
        <v>1</v>
      </c>
      <c r="G3" s="20">
        <v>3</v>
      </c>
      <c r="H3" s="20" t="s">
        <v>19</v>
      </c>
      <c r="I3" s="20">
        <v>5</v>
      </c>
      <c r="J3" s="20">
        <v>10</v>
      </c>
      <c r="K3" s="21">
        <v>400</v>
      </c>
      <c r="L3" s="22">
        <f>K3*0.1</f>
        <v>40</v>
      </c>
      <c r="M3" s="23">
        <f>K3*0.0001</f>
        <v>0.04</v>
      </c>
      <c r="N3" s="21">
        <f>_xlfn.STDEV.P(M3:M5)</f>
        <v>1.6357125528513744E-3</v>
      </c>
      <c r="O3" s="21">
        <f>K3/J3</f>
        <v>40</v>
      </c>
      <c r="P3" s="22">
        <f>L3/J3</f>
        <v>4</v>
      </c>
      <c r="Q3" s="22">
        <f>M3/J3</f>
        <v>4.0000000000000001E-3</v>
      </c>
      <c r="R3" s="23">
        <f>Q3*0.001</f>
        <v>3.9999999999999998E-6</v>
      </c>
      <c r="S3" s="2">
        <f>R3*$D$3</f>
        <v>2.0908744000000002E-5</v>
      </c>
      <c r="T3" s="24">
        <f>S3/$B$3</f>
        <v>2.8788026986093904E-7</v>
      </c>
    </row>
    <row r="4" spans="1:20" x14ac:dyDescent="0.25">
      <c r="A4" s="25"/>
      <c r="B4" s="8"/>
      <c r="C4" s="8"/>
      <c r="D4" s="8"/>
      <c r="E4" s="8">
        <v>75</v>
      </c>
      <c r="F4" s="8">
        <v>1</v>
      </c>
      <c r="G4" s="8">
        <v>3</v>
      </c>
      <c r="H4" s="8"/>
      <c r="I4" s="8">
        <v>5</v>
      </c>
      <c r="J4" s="8">
        <v>10</v>
      </c>
      <c r="K4" s="10">
        <v>418</v>
      </c>
      <c r="L4" s="2">
        <f t="shared" ref="L4:L5" si="0">K4*0.1</f>
        <v>41.800000000000004</v>
      </c>
      <c r="M4" s="11">
        <f t="shared" ref="M4:M5" si="1">K4*0.0001</f>
        <v>4.1800000000000004E-2</v>
      </c>
      <c r="N4" s="10"/>
      <c r="O4" s="10">
        <f t="shared" ref="O4:O11" si="2">K4/J4</f>
        <v>41.8</v>
      </c>
      <c r="P4" s="2">
        <f t="shared" ref="P4:P11" si="3">L4/J4</f>
        <v>4.1800000000000006</v>
      </c>
      <c r="Q4" s="2">
        <f t="shared" ref="Q4:Q11" si="4">M4/J4</f>
        <v>4.1800000000000006E-3</v>
      </c>
      <c r="R4" s="11">
        <f t="shared" ref="R4:R11" si="5">Q4*0.001</f>
        <v>4.1800000000000006E-6</v>
      </c>
      <c r="S4" s="2">
        <f>R4*$D$3</f>
        <v>2.1849637480000005E-5</v>
      </c>
      <c r="T4" s="3">
        <f t="shared" ref="T4:T11" si="6">S4/$B$3</f>
        <v>3.0083488200468134E-7</v>
      </c>
    </row>
    <row r="5" spans="1:20" x14ac:dyDescent="0.25">
      <c r="A5" s="26"/>
      <c r="B5" s="8"/>
      <c r="C5" s="9"/>
      <c r="D5" s="9"/>
      <c r="E5" s="9">
        <v>75</v>
      </c>
      <c r="F5" s="9">
        <v>1</v>
      </c>
      <c r="G5" s="9">
        <v>3</v>
      </c>
      <c r="H5" s="9"/>
      <c r="I5" s="9">
        <v>5</v>
      </c>
      <c r="J5" s="9">
        <v>10</v>
      </c>
      <c r="K5" s="12">
        <v>440</v>
      </c>
      <c r="L5" s="13">
        <f t="shared" si="0"/>
        <v>44</v>
      </c>
      <c r="M5" s="14">
        <f t="shared" si="1"/>
        <v>4.4000000000000004E-2</v>
      </c>
      <c r="N5" s="12"/>
      <c r="O5" s="12">
        <f t="shared" si="2"/>
        <v>44</v>
      </c>
      <c r="P5" s="13">
        <f t="shared" si="3"/>
        <v>4.4000000000000004</v>
      </c>
      <c r="Q5" s="13">
        <f t="shared" si="4"/>
        <v>4.4000000000000003E-3</v>
      </c>
      <c r="R5" s="14">
        <f t="shared" si="5"/>
        <v>4.4000000000000002E-6</v>
      </c>
      <c r="S5" s="13">
        <f t="shared" ref="S5:S11" si="7">R5*$D$3</f>
        <v>2.2999618400000005E-5</v>
      </c>
      <c r="T5" s="27">
        <f t="shared" si="6"/>
        <v>3.16668296847033E-7</v>
      </c>
    </row>
    <row r="6" spans="1:20" x14ac:dyDescent="0.25">
      <c r="A6" s="28" t="s">
        <v>18</v>
      </c>
      <c r="B6" s="18">
        <v>72.63</v>
      </c>
      <c r="C6" s="18">
        <v>5.3230000000000004</v>
      </c>
      <c r="D6" s="18">
        <f t="shared" ref="D6:D20" si="8">C6*0.982</f>
        <v>5.2271860000000006</v>
      </c>
      <c r="E6" s="18">
        <v>125</v>
      </c>
      <c r="F6" s="18">
        <v>1</v>
      </c>
      <c r="G6" s="18">
        <v>3</v>
      </c>
      <c r="H6" s="18" t="s">
        <v>19</v>
      </c>
      <c r="I6" s="18">
        <v>5</v>
      </c>
      <c r="J6" s="18">
        <v>10</v>
      </c>
      <c r="K6" s="15">
        <f>1475-35</f>
        <v>1440</v>
      </c>
      <c r="L6" s="16">
        <f>K6*0.1</f>
        <v>144</v>
      </c>
      <c r="M6" s="17">
        <f>K6*0.0001</f>
        <v>0.14400000000000002</v>
      </c>
      <c r="N6" s="15">
        <f>_xlfn.STDEV.P(M6:M8)</f>
        <v>1.0714890988194373E-2</v>
      </c>
      <c r="O6" s="15">
        <f t="shared" si="2"/>
        <v>144</v>
      </c>
      <c r="P6" s="16">
        <f t="shared" si="3"/>
        <v>14.4</v>
      </c>
      <c r="Q6" s="16">
        <f t="shared" si="4"/>
        <v>1.4400000000000001E-2</v>
      </c>
      <c r="R6" s="17">
        <f t="shared" si="5"/>
        <v>1.4400000000000001E-5</v>
      </c>
      <c r="S6" s="16">
        <f t="shared" si="7"/>
        <v>7.5271478400000012E-5</v>
      </c>
      <c r="T6" s="29">
        <f t="shared" si="6"/>
        <v>1.0363689714993807E-6</v>
      </c>
    </row>
    <row r="7" spans="1:20" x14ac:dyDescent="0.25">
      <c r="A7" s="25"/>
      <c r="B7" s="8"/>
      <c r="C7" s="8"/>
      <c r="D7" s="8"/>
      <c r="E7" s="8">
        <v>125</v>
      </c>
      <c r="F7" s="8">
        <v>1</v>
      </c>
      <c r="G7" s="8">
        <v>3</v>
      </c>
      <c r="H7" s="8"/>
      <c r="I7" s="8">
        <v>5</v>
      </c>
      <c r="J7" s="8">
        <v>10</v>
      </c>
      <c r="K7" s="10">
        <v>1200</v>
      </c>
      <c r="L7" s="2">
        <f t="shared" ref="L7:L8" si="9">K7*0.1</f>
        <v>120</v>
      </c>
      <c r="M7" s="11">
        <f t="shared" ref="M7:M8" si="10">K7*0.0001</f>
        <v>0.12000000000000001</v>
      </c>
      <c r="N7" s="10"/>
      <c r="O7" s="10">
        <f t="shared" si="2"/>
        <v>120</v>
      </c>
      <c r="P7" s="2">
        <f t="shared" si="3"/>
        <v>12</v>
      </c>
      <c r="Q7" s="2">
        <f t="shared" si="4"/>
        <v>1.2E-2</v>
      </c>
      <c r="R7" s="11">
        <f t="shared" si="5"/>
        <v>1.2E-5</v>
      </c>
      <c r="S7" s="2">
        <f t="shared" si="7"/>
        <v>6.2726232000000004E-5</v>
      </c>
      <c r="T7" s="3">
        <f t="shared" si="6"/>
        <v>8.6364080958281711E-7</v>
      </c>
    </row>
    <row r="8" spans="1:20" x14ac:dyDescent="0.25">
      <c r="A8" s="26"/>
      <c r="B8" s="9"/>
      <c r="C8" s="9"/>
      <c r="D8" s="9"/>
      <c r="E8" s="9">
        <v>125</v>
      </c>
      <c r="F8" s="9">
        <v>1</v>
      </c>
      <c r="G8" s="9">
        <v>3</v>
      </c>
      <c r="H8" s="9"/>
      <c r="I8" s="9">
        <v>5</v>
      </c>
      <c r="J8" s="9">
        <v>10</v>
      </c>
      <c r="K8" s="12">
        <v>1412</v>
      </c>
      <c r="L8" s="13">
        <f t="shared" si="9"/>
        <v>141.20000000000002</v>
      </c>
      <c r="M8" s="14">
        <f t="shared" si="10"/>
        <v>0.14120000000000002</v>
      </c>
      <c r="N8" s="12"/>
      <c r="O8" s="12">
        <f t="shared" si="2"/>
        <v>141.19999999999999</v>
      </c>
      <c r="P8" s="13">
        <f t="shared" si="3"/>
        <v>14.120000000000001</v>
      </c>
      <c r="Q8" s="13">
        <f t="shared" si="4"/>
        <v>1.4120000000000002E-2</v>
      </c>
      <c r="R8" s="14">
        <f t="shared" si="5"/>
        <v>1.4120000000000002E-5</v>
      </c>
      <c r="S8" s="13">
        <f t="shared" si="7"/>
        <v>7.3807866320000024E-5</v>
      </c>
      <c r="T8" s="27">
        <f t="shared" si="6"/>
        <v>1.0162173526091151E-6</v>
      </c>
    </row>
    <row r="9" spans="1:20" x14ac:dyDescent="0.25">
      <c r="A9" s="25" t="s">
        <v>18</v>
      </c>
      <c r="B9" s="8">
        <v>72.63</v>
      </c>
      <c r="C9" s="8">
        <v>5.3230000000000004</v>
      </c>
      <c r="D9" s="8">
        <f t="shared" si="8"/>
        <v>5.2271860000000006</v>
      </c>
      <c r="E9" s="8">
        <v>150</v>
      </c>
      <c r="F9" s="8">
        <v>1</v>
      </c>
      <c r="G9" s="8">
        <v>3</v>
      </c>
      <c r="H9" s="8" t="s">
        <v>19</v>
      </c>
      <c r="I9" s="8">
        <v>5</v>
      </c>
      <c r="J9" s="8">
        <v>10</v>
      </c>
      <c r="K9" s="10">
        <v>2200</v>
      </c>
      <c r="L9" s="2">
        <f>K9*0.1</f>
        <v>220</v>
      </c>
      <c r="M9" s="11">
        <f>K9*0.0001</f>
        <v>0.22</v>
      </c>
      <c r="N9" s="10">
        <f>_xlfn.STDEV.P(M9:M11)</f>
        <v>1.0708252269472673E-2</v>
      </c>
      <c r="O9" s="10">
        <f t="shared" si="2"/>
        <v>220</v>
      </c>
      <c r="P9" s="2">
        <f t="shared" si="3"/>
        <v>22</v>
      </c>
      <c r="Q9" s="2">
        <f t="shared" si="4"/>
        <v>2.1999999999999999E-2</v>
      </c>
      <c r="R9" s="11">
        <f t="shared" si="5"/>
        <v>2.1999999999999999E-5</v>
      </c>
      <c r="S9" s="2">
        <f t="shared" si="7"/>
        <v>1.1499809200000001E-4</v>
      </c>
      <c r="T9" s="3">
        <f t="shared" si="6"/>
        <v>1.5833414842351648E-6</v>
      </c>
    </row>
    <row r="10" spans="1:20" x14ac:dyDescent="0.25">
      <c r="A10" s="25"/>
      <c r="B10" s="8"/>
      <c r="C10" s="8"/>
      <c r="D10" s="8"/>
      <c r="E10" s="8">
        <v>150</v>
      </c>
      <c r="F10" s="8">
        <v>1</v>
      </c>
      <c r="G10" s="8">
        <v>3</v>
      </c>
      <c r="H10" s="8"/>
      <c r="I10" s="8">
        <v>5</v>
      </c>
      <c r="J10" s="8">
        <v>10</v>
      </c>
      <c r="K10" s="10">
        <v>2100</v>
      </c>
      <c r="L10" s="2">
        <f>K10*0.1</f>
        <v>210</v>
      </c>
      <c r="M10" s="11">
        <f t="shared" ref="M10:M11" si="11">K10*0.0001</f>
        <v>0.21000000000000002</v>
      </c>
      <c r="N10" s="10"/>
      <c r="O10" s="10">
        <f t="shared" si="2"/>
        <v>210</v>
      </c>
      <c r="P10" s="2">
        <f t="shared" si="3"/>
        <v>21</v>
      </c>
      <c r="Q10" s="2">
        <f t="shared" si="4"/>
        <v>2.1000000000000001E-2</v>
      </c>
      <c r="R10" s="11">
        <f t="shared" si="5"/>
        <v>2.1000000000000002E-5</v>
      </c>
      <c r="S10" s="2">
        <f t="shared" si="7"/>
        <v>1.0977090600000003E-4</v>
      </c>
      <c r="T10" s="3">
        <f t="shared" si="6"/>
        <v>1.5113714167699302E-6</v>
      </c>
    </row>
    <row r="11" spans="1:20" ht="15.75" thickBot="1" x14ac:dyDescent="0.3">
      <c r="A11" s="30"/>
      <c r="B11" s="31"/>
      <c r="C11" s="31"/>
      <c r="D11" s="31"/>
      <c r="E11" s="31">
        <v>150</v>
      </c>
      <c r="F11" s="31">
        <v>1</v>
      </c>
      <c r="G11" s="31">
        <v>3</v>
      </c>
      <c r="H11" s="31"/>
      <c r="I11" s="31">
        <v>5</v>
      </c>
      <c r="J11" s="31">
        <v>10</v>
      </c>
      <c r="K11" s="32">
        <v>1940</v>
      </c>
      <c r="L11" s="4">
        <f t="shared" ref="L11" si="12">K11*0.1</f>
        <v>194</v>
      </c>
      <c r="M11" s="33">
        <f t="shared" si="11"/>
        <v>0.19400000000000001</v>
      </c>
      <c r="N11" s="32"/>
      <c r="O11" s="32">
        <f t="shared" si="2"/>
        <v>194</v>
      </c>
      <c r="P11" s="4">
        <f t="shared" si="3"/>
        <v>19.399999999999999</v>
      </c>
      <c r="Q11" s="4">
        <f t="shared" si="4"/>
        <v>1.9400000000000001E-2</v>
      </c>
      <c r="R11" s="33">
        <f t="shared" si="5"/>
        <v>1.9400000000000001E-5</v>
      </c>
      <c r="S11" s="4">
        <f t="shared" si="7"/>
        <v>1.0140740840000002E-4</v>
      </c>
      <c r="T11" s="5">
        <f t="shared" si="6"/>
        <v>1.3962193088255545E-6</v>
      </c>
    </row>
    <row r="12" spans="1:20" x14ac:dyDescent="0.25">
      <c r="A12" s="2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19" t="s">
        <v>20</v>
      </c>
      <c r="B14" s="20">
        <v>118.71</v>
      </c>
      <c r="C14" s="20">
        <v>5.7690000000000001</v>
      </c>
      <c r="D14" s="20">
        <f t="shared" si="8"/>
        <v>5.6651579999999999</v>
      </c>
      <c r="E14" s="20">
        <v>50</v>
      </c>
      <c r="F14" s="20">
        <v>2</v>
      </c>
      <c r="G14" s="20">
        <v>3</v>
      </c>
      <c r="H14" s="20" t="s">
        <v>21</v>
      </c>
      <c r="I14" s="20">
        <v>5</v>
      </c>
      <c r="J14" s="20">
        <v>10</v>
      </c>
      <c r="K14" s="21">
        <v>1918</v>
      </c>
      <c r="L14" s="22">
        <f>K14*0.1</f>
        <v>191.8</v>
      </c>
      <c r="M14" s="23">
        <f>K14*0.0001</f>
        <v>0.1918</v>
      </c>
      <c r="N14" s="21">
        <f>_xlfn.STDEV.P(M14:M16)</f>
        <v>7.2301836460463061E-3</v>
      </c>
      <c r="O14" s="21">
        <f>K14/J14</f>
        <v>191.8</v>
      </c>
      <c r="P14" s="22">
        <f>L14/J14</f>
        <v>19.18</v>
      </c>
      <c r="Q14" s="22">
        <f>M14/J14</f>
        <v>1.9179999999999999E-2</v>
      </c>
      <c r="R14" s="23">
        <f t="shared" ref="R14:R22" si="13">Q14*0.001</f>
        <v>1.9179999999999999E-5</v>
      </c>
      <c r="S14" s="22">
        <f>R14*$D$14</f>
        <v>1.0865773043999999E-4</v>
      </c>
      <c r="T14" s="24">
        <f>S14/$B$14</f>
        <v>9.1532078544351774E-7</v>
      </c>
    </row>
    <row r="15" spans="1:20" x14ac:dyDescent="0.25">
      <c r="A15" s="25"/>
      <c r="B15" s="8"/>
      <c r="C15" s="8"/>
      <c r="D15" s="8"/>
      <c r="E15" s="8">
        <v>50</v>
      </c>
      <c r="F15" s="8">
        <v>2</v>
      </c>
      <c r="G15" s="8">
        <v>3</v>
      </c>
      <c r="H15" s="8"/>
      <c r="I15" s="8">
        <v>5</v>
      </c>
      <c r="J15" s="8">
        <v>10</v>
      </c>
      <c r="K15" s="10">
        <v>1790</v>
      </c>
      <c r="L15" s="2">
        <f t="shared" ref="L15:L22" si="14">K15*0.1</f>
        <v>179</v>
      </c>
      <c r="M15" s="11">
        <f t="shared" ref="M15:M22" si="15">K15*0.0001</f>
        <v>0.17900000000000002</v>
      </c>
      <c r="N15" s="10"/>
      <c r="O15" s="10">
        <f t="shared" ref="O15:O22" si="16">K15/J15</f>
        <v>179</v>
      </c>
      <c r="P15" s="2">
        <f t="shared" ref="P15:P22" si="17">L15/J15</f>
        <v>17.899999999999999</v>
      </c>
      <c r="Q15" s="2">
        <f t="shared" ref="Q15:Q22" si="18">M15/J15</f>
        <v>1.7900000000000003E-2</v>
      </c>
      <c r="R15" s="11">
        <f t="shared" si="13"/>
        <v>1.7900000000000001E-5</v>
      </c>
      <c r="S15" s="2">
        <f t="shared" ref="S15:S22" si="19">R15*$D$14</f>
        <v>1.0140632820000001E-4</v>
      </c>
      <c r="T15" s="3">
        <f t="shared" ref="T15:T22" si="20">S15/$B$14</f>
        <v>8.542357695223656E-7</v>
      </c>
    </row>
    <row r="16" spans="1:20" x14ac:dyDescent="0.25">
      <c r="A16" s="26"/>
      <c r="B16" s="8"/>
      <c r="C16" s="9"/>
      <c r="D16" s="9"/>
      <c r="E16" s="9">
        <v>50</v>
      </c>
      <c r="F16" s="9">
        <v>2</v>
      </c>
      <c r="G16" s="9">
        <v>3</v>
      </c>
      <c r="H16" s="9"/>
      <c r="I16" s="9">
        <v>5</v>
      </c>
      <c r="J16" s="9">
        <v>10</v>
      </c>
      <c r="K16" s="12">
        <v>1960</v>
      </c>
      <c r="L16" s="13">
        <f t="shared" si="14"/>
        <v>196</v>
      </c>
      <c r="M16" s="14">
        <f t="shared" si="15"/>
        <v>0.19600000000000001</v>
      </c>
      <c r="N16" s="12"/>
      <c r="O16" s="12">
        <f t="shared" si="16"/>
        <v>196</v>
      </c>
      <c r="P16" s="13">
        <f t="shared" si="17"/>
        <v>19.600000000000001</v>
      </c>
      <c r="Q16" s="13">
        <f t="shared" si="18"/>
        <v>1.9599999999999999E-2</v>
      </c>
      <c r="R16" s="14">
        <f t="shared" si="13"/>
        <v>1.9599999999999999E-5</v>
      </c>
      <c r="S16" s="13">
        <f t="shared" si="19"/>
        <v>1.110370968E-4</v>
      </c>
      <c r="T16" s="27">
        <f t="shared" si="20"/>
        <v>9.3536430629264595E-7</v>
      </c>
    </row>
    <row r="17" spans="1:20" x14ac:dyDescent="0.25">
      <c r="A17" s="28" t="s">
        <v>20</v>
      </c>
      <c r="B17" s="18">
        <v>118.71</v>
      </c>
      <c r="C17" s="18">
        <v>5.7690000000000001</v>
      </c>
      <c r="D17" s="18">
        <f t="shared" si="8"/>
        <v>5.6651579999999999</v>
      </c>
      <c r="E17" s="18">
        <v>35</v>
      </c>
      <c r="F17" s="18">
        <v>2</v>
      </c>
      <c r="G17" s="18">
        <v>3</v>
      </c>
      <c r="H17" s="18" t="s">
        <v>21</v>
      </c>
      <c r="I17" s="18">
        <v>5</v>
      </c>
      <c r="J17" s="18">
        <v>10</v>
      </c>
      <c r="K17" s="15">
        <v>589</v>
      </c>
      <c r="L17" s="16">
        <f t="shared" si="14"/>
        <v>58.900000000000006</v>
      </c>
      <c r="M17" s="17">
        <f t="shared" si="15"/>
        <v>5.8900000000000001E-2</v>
      </c>
      <c r="N17" s="15">
        <f>_xlfn.STDEV.P(M17:M19)</f>
        <v>1.9442222095223572E-3</v>
      </c>
      <c r="O17" s="15">
        <f t="shared" si="16"/>
        <v>58.9</v>
      </c>
      <c r="P17" s="16">
        <f t="shared" si="17"/>
        <v>5.8900000000000006</v>
      </c>
      <c r="Q17" s="16">
        <f t="shared" si="18"/>
        <v>5.8900000000000003E-3</v>
      </c>
      <c r="R17" s="17">
        <f t="shared" si="13"/>
        <v>5.8900000000000004E-6</v>
      </c>
      <c r="S17" s="16">
        <f t="shared" si="19"/>
        <v>3.3367780620000004E-5</v>
      </c>
      <c r="T17" s="29">
        <f t="shared" si="20"/>
        <v>2.8108651857467782E-7</v>
      </c>
    </row>
    <row r="18" spans="1:20" x14ac:dyDescent="0.25">
      <c r="A18" s="25"/>
      <c r="B18" s="8"/>
      <c r="C18" s="8"/>
      <c r="D18" s="8"/>
      <c r="E18" s="8">
        <v>35</v>
      </c>
      <c r="F18" s="8">
        <v>2</v>
      </c>
      <c r="G18" s="8">
        <v>3</v>
      </c>
      <c r="H18" s="8"/>
      <c r="I18" s="8">
        <v>5</v>
      </c>
      <c r="J18" s="8">
        <v>10</v>
      </c>
      <c r="K18" s="10">
        <v>544</v>
      </c>
      <c r="L18" s="2">
        <f t="shared" si="14"/>
        <v>54.400000000000006</v>
      </c>
      <c r="M18" s="11">
        <f t="shared" si="15"/>
        <v>5.4400000000000004E-2</v>
      </c>
      <c r="N18" s="10"/>
      <c r="O18" s="10">
        <f t="shared" si="16"/>
        <v>54.4</v>
      </c>
      <c r="P18" s="2">
        <f t="shared" si="17"/>
        <v>5.44</v>
      </c>
      <c r="Q18" s="2">
        <f t="shared" si="18"/>
        <v>5.4400000000000004E-3</v>
      </c>
      <c r="R18" s="11">
        <f t="shared" si="13"/>
        <v>5.4400000000000004E-6</v>
      </c>
      <c r="S18" s="2">
        <f t="shared" si="19"/>
        <v>3.0818459520000002E-5</v>
      </c>
      <c r="T18" s="3">
        <f t="shared" si="20"/>
        <v>2.5961131766489767E-7</v>
      </c>
    </row>
    <row r="19" spans="1:20" x14ac:dyDescent="0.25">
      <c r="A19" s="26"/>
      <c r="B19" s="9"/>
      <c r="C19" s="9"/>
      <c r="D19" s="9"/>
      <c r="E19" s="9">
        <v>35</v>
      </c>
      <c r="F19" s="9">
        <v>2</v>
      </c>
      <c r="G19" s="9">
        <v>3</v>
      </c>
      <c r="H19" s="9"/>
      <c r="I19" s="9">
        <v>5</v>
      </c>
      <c r="J19" s="9">
        <v>10</v>
      </c>
      <c r="K19" s="12">
        <v>580</v>
      </c>
      <c r="L19" s="13">
        <f t="shared" si="14"/>
        <v>58</v>
      </c>
      <c r="M19" s="14">
        <f t="shared" si="15"/>
        <v>5.8000000000000003E-2</v>
      </c>
      <c r="N19" s="12"/>
      <c r="O19" s="12">
        <f t="shared" si="16"/>
        <v>58</v>
      </c>
      <c r="P19" s="13">
        <f t="shared" si="17"/>
        <v>5.8</v>
      </c>
      <c r="Q19" s="13">
        <f t="shared" si="18"/>
        <v>5.8000000000000005E-3</v>
      </c>
      <c r="R19" s="14">
        <f t="shared" si="13"/>
        <v>5.8000000000000004E-6</v>
      </c>
      <c r="S19" s="13">
        <f t="shared" si="19"/>
        <v>3.2857916399999999E-5</v>
      </c>
      <c r="T19" s="27">
        <f t="shared" si="20"/>
        <v>2.7679147839272179E-7</v>
      </c>
    </row>
    <row r="20" spans="1:20" x14ac:dyDescent="0.25">
      <c r="A20" s="25" t="s">
        <v>20</v>
      </c>
      <c r="B20" s="8">
        <v>118.71</v>
      </c>
      <c r="C20" s="8">
        <v>5.7690000000000001</v>
      </c>
      <c r="D20" s="8">
        <f t="shared" si="8"/>
        <v>5.6651579999999999</v>
      </c>
      <c r="E20" s="8">
        <v>25</v>
      </c>
      <c r="F20" s="8">
        <v>2</v>
      </c>
      <c r="G20" s="8">
        <v>3</v>
      </c>
      <c r="H20" s="8" t="s">
        <v>21</v>
      </c>
      <c r="I20" s="8">
        <v>5</v>
      </c>
      <c r="J20" s="8">
        <v>10</v>
      </c>
      <c r="K20" s="10">
        <v>261</v>
      </c>
      <c r="L20" s="2">
        <f t="shared" si="14"/>
        <v>26.1</v>
      </c>
      <c r="M20" s="11">
        <f t="shared" si="15"/>
        <v>2.6100000000000002E-2</v>
      </c>
      <c r="N20" s="10">
        <f>_xlfn.STDEV.P(M20:M22)</f>
        <v>7.8457348639598761E-4</v>
      </c>
      <c r="O20" s="10">
        <f t="shared" si="16"/>
        <v>26.1</v>
      </c>
      <c r="P20" s="2">
        <f t="shared" si="17"/>
        <v>2.6100000000000003</v>
      </c>
      <c r="Q20" s="2">
        <f t="shared" si="18"/>
        <v>2.6100000000000003E-3</v>
      </c>
      <c r="R20" s="11">
        <f t="shared" si="13"/>
        <v>2.6100000000000004E-6</v>
      </c>
      <c r="S20" s="2">
        <f t="shared" si="19"/>
        <v>1.4786062380000002E-5</v>
      </c>
      <c r="T20" s="3">
        <f t="shared" si="20"/>
        <v>1.245561652767248E-7</v>
      </c>
    </row>
    <row r="21" spans="1:20" x14ac:dyDescent="0.25">
      <c r="A21" s="25"/>
      <c r="B21" s="8"/>
      <c r="C21" s="8"/>
      <c r="D21" s="8"/>
      <c r="E21" s="8">
        <v>25</v>
      </c>
      <c r="F21" s="8">
        <v>2</v>
      </c>
      <c r="G21" s="8">
        <v>3</v>
      </c>
      <c r="H21" s="8"/>
      <c r="I21" s="8">
        <v>5</v>
      </c>
      <c r="J21" s="8">
        <v>10</v>
      </c>
      <c r="K21" s="10">
        <v>280</v>
      </c>
      <c r="L21" s="2">
        <f t="shared" si="14"/>
        <v>28</v>
      </c>
      <c r="M21" s="11">
        <f t="shared" si="15"/>
        <v>2.8000000000000001E-2</v>
      </c>
      <c r="N21" s="10"/>
      <c r="O21" s="10">
        <f t="shared" si="16"/>
        <v>28</v>
      </c>
      <c r="P21" s="2">
        <f t="shared" si="17"/>
        <v>2.8</v>
      </c>
      <c r="Q21" s="2">
        <f t="shared" si="18"/>
        <v>2.8E-3</v>
      </c>
      <c r="R21" s="11">
        <f t="shared" si="13"/>
        <v>2.7999999999999999E-6</v>
      </c>
      <c r="S21" s="2">
        <f t="shared" si="19"/>
        <v>1.58624424E-5</v>
      </c>
      <c r="T21" s="3">
        <f t="shared" si="20"/>
        <v>1.3362347232752085E-7</v>
      </c>
    </row>
    <row r="22" spans="1:20" ht="15.75" thickBot="1" x14ac:dyDescent="0.3">
      <c r="A22" s="30"/>
      <c r="B22" s="31"/>
      <c r="C22" s="31"/>
      <c r="D22" s="31"/>
      <c r="E22" s="31">
        <v>25</v>
      </c>
      <c r="F22" s="31">
        <v>2</v>
      </c>
      <c r="G22" s="31">
        <v>3</v>
      </c>
      <c r="H22" s="31"/>
      <c r="I22" s="31">
        <v>5</v>
      </c>
      <c r="J22" s="31">
        <v>10</v>
      </c>
      <c r="K22" s="32">
        <v>273</v>
      </c>
      <c r="L22" s="4">
        <f t="shared" si="14"/>
        <v>27.3</v>
      </c>
      <c r="M22" s="33">
        <f t="shared" si="15"/>
        <v>2.7300000000000001E-2</v>
      </c>
      <c r="N22" s="32"/>
      <c r="O22" s="32">
        <f t="shared" si="16"/>
        <v>27.3</v>
      </c>
      <c r="P22" s="4">
        <f t="shared" si="17"/>
        <v>2.73</v>
      </c>
      <c r="Q22" s="4">
        <f t="shared" si="18"/>
        <v>2.7300000000000002E-3</v>
      </c>
      <c r="R22" s="33">
        <f t="shared" si="13"/>
        <v>2.7300000000000001E-6</v>
      </c>
      <c r="S22" s="4">
        <f t="shared" si="19"/>
        <v>1.5465881339999999E-5</v>
      </c>
      <c r="T22" s="5">
        <f t="shared" si="20"/>
        <v>1.3028288551933282E-7</v>
      </c>
    </row>
  </sheetData>
  <mergeCells count="2">
    <mergeCell ref="O1:R1"/>
    <mergeCell ref="K1:M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Turtle</dc:creator>
  <cp:lastModifiedBy>Turtle</cp:lastModifiedBy>
  <dcterms:created xsi:type="dcterms:W3CDTF">2012-02-17T16:09:39Z</dcterms:created>
  <dcterms:modified xsi:type="dcterms:W3CDTF">2012-02-22T18:28:49Z</dcterms:modified>
</cp:coreProperties>
</file>