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I:\Medical\Financial Affairs\Hiring Freeze\PRO FORMA\"/>
    </mc:Choice>
  </mc:AlternateContent>
  <xr:revisionPtr revIDLastSave="0" documentId="8_{8AD88092-4144-4DB6-AB12-36B51483AEA9}" xr6:coauthVersionLast="41" xr6:coauthVersionMax="41" xr10:uidLastSave="{00000000-0000-0000-0000-000000000000}"/>
  <bookViews>
    <workbookView xWindow="-28920" yWindow="-120" windowWidth="29040" windowHeight="15840" xr2:uid="{00000000-000D-0000-FFFF-FFFF00000000}"/>
  </bookViews>
  <sheets>
    <sheet name="Pro Forma" sheetId="6" r:id="rId1"/>
    <sheet name="P &amp; L" sheetId="1" r:id="rId2"/>
    <sheet name="Estimate Details" sheetId="5" r:id="rId3"/>
    <sheet name="Clinical Revenue" sheetId="9" r:id="rId4"/>
    <sheet name="Current - Payor Mix" sheetId="4" r:id="rId5"/>
    <sheet name="Department Codes" sheetId="8" r:id="rId6"/>
  </sheets>
  <definedNames>
    <definedName name="_xlnm.Print_Area" localSheetId="4">'Current - Payor Mix'!#REF!</definedName>
    <definedName name="_xlnm.Print_Area" localSheetId="2">'Estimate Details'!$A$2:$J$106</definedName>
    <definedName name="_xlnm.Print_Area" localSheetId="1">'P &amp; L'!$A$1:$Q$36</definedName>
    <definedName name="_xlnm.Print_Titles" localSheetId="2">'Estimate Details'!$1:$1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1" l="1"/>
  <c r="A2" i="1" l="1"/>
  <c r="Q26" i="1" l="1"/>
  <c r="M26" i="1"/>
  <c r="I26" i="1"/>
  <c r="H11" i="1" l="1"/>
  <c r="G11" i="1" s="1"/>
  <c r="L11" i="1"/>
  <c r="P11" i="1"/>
  <c r="O11" i="1"/>
  <c r="K11" i="1"/>
  <c r="D11" i="1"/>
  <c r="K6" i="6" s="1"/>
  <c r="H10" i="1"/>
  <c r="G10" i="1" s="1"/>
  <c r="L10" i="1"/>
  <c r="K10" i="1" s="1"/>
  <c r="P10" i="1"/>
  <c r="O10" i="1" s="1"/>
  <c r="D10" i="1"/>
  <c r="I6" i="6" s="1"/>
  <c r="Q9" i="1"/>
  <c r="P9" i="1"/>
  <c r="M9" i="1"/>
  <c r="L9" i="1"/>
  <c r="I9" i="1"/>
  <c r="H9" i="1"/>
  <c r="Q13" i="1"/>
  <c r="P13" i="1"/>
  <c r="M13" i="1"/>
  <c r="L13" i="1"/>
  <c r="I13" i="1"/>
  <c r="H13" i="1"/>
  <c r="D13" i="1"/>
  <c r="E9" i="1"/>
  <c r="G17" i="6" s="1"/>
  <c r="D9" i="1"/>
  <c r="F6" i="6" s="1"/>
  <c r="H76" i="5"/>
  <c r="G76" i="5"/>
  <c r="F76" i="5"/>
  <c r="E76" i="5"/>
  <c r="E13" i="1" s="1"/>
  <c r="H17" i="6" s="1"/>
  <c r="H71" i="5"/>
  <c r="G71" i="5"/>
  <c r="F71" i="5"/>
  <c r="E71" i="5"/>
  <c r="H66" i="5"/>
  <c r="P12" i="1" s="1"/>
  <c r="O12" i="1" s="1"/>
  <c r="G66" i="5"/>
  <c r="L12" i="1" s="1"/>
  <c r="K12" i="1" s="1"/>
  <c r="F66" i="5"/>
  <c r="H12" i="1" s="1"/>
  <c r="G12" i="1" s="1"/>
  <c r="E66" i="5"/>
  <c r="D12" i="1" s="1"/>
  <c r="C12" i="1" s="1"/>
  <c r="H6" i="6" s="1"/>
  <c r="E105" i="5"/>
  <c r="E38" i="1" s="1"/>
  <c r="E95" i="5"/>
  <c r="E96" i="5"/>
  <c r="E94" i="5"/>
  <c r="E86" i="5"/>
  <c r="E87" i="5"/>
  <c r="E85" i="5"/>
  <c r="P40" i="1"/>
  <c r="L40" i="1"/>
  <c r="H40" i="1"/>
  <c r="D40" i="1"/>
  <c r="C11" i="1" l="1"/>
  <c r="C10" i="1"/>
  <c r="I38" i="1"/>
  <c r="C38" i="1"/>
  <c r="E98" i="5"/>
  <c r="E37" i="1" s="1"/>
  <c r="I37" i="1" s="1"/>
  <c r="E89" i="5"/>
  <c r="E36" i="1" s="1"/>
  <c r="I36" i="1" s="1"/>
  <c r="G36" i="1" l="1"/>
  <c r="M36" i="1"/>
  <c r="C37" i="1"/>
  <c r="E40" i="1"/>
  <c r="C36" i="1"/>
  <c r="M38" i="1"/>
  <c r="G38" i="1"/>
  <c r="M37" i="1"/>
  <c r="I40" i="1"/>
  <c r="G37" i="1"/>
  <c r="G40" i="1" l="1"/>
  <c r="Q38" i="1"/>
  <c r="O38" i="1" s="1"/>
  <c r="K38" i="1"/>
  <c r="K36" i="1"/>
  <c r="Q36" i="1"/>
  <c r="O36" i="1" s="1"/>
  <c r="C40" i="1"/>
  <c r="K37" i="1"/>
  <c r="M40" i="1"/>
  <c r="Q37" i="1"/>
  <c r="K40" i="1" l="1"/>
  <c r="O37" i="1"/>
  <c r="O40" i="1" s="1"/>
  <c r="Q40" i="1"/>
  <c r="E17" i="1" l="1"/>
  <c r="E18" i="1" s="1"/>
  <c r="D17" i="1"/>
  <c r="L6" i="6" s="1"/>
  <c r="M6" i="6" s="1"/>
  <c r="A1" i="6"/>
  <c r="A1" i="1" s="1"/>
  <c r="J23" i="6"/>
  <c r="J22" i="6"/>
  <c r="J21" i="6"/>
  <c r="P11" i="6"/>
  <c r="P10" i="6"/>
  <c r="P7" i="6"/>
  <c r="J6" i="6"/>
  <c r="O26" i="1"/>
  <c r="O13" i="1"/>
  <c r="O9" i="1"/>
  <c r="K26" i="1"/>
  <c r="K13" i="1"/>
  <c r="K9" i="1"/>
  <c r="G26" i="1"/>
  <c r="G13" i="1"/>
  <c r="G9" i="1"/>
  <c r="C9" i="1"/>
  <c r="C13" i="1"/>
  <c r="H53" i="5"/>
  <c r="Q8" i="1" s="1"/>
  <c r="G53" i="5"/>
  <c r="M8" i="1" s="1"/>
  <c r="F53" i="5"/>
  <c r="I8" i="1" s="1"/>
  <c r="E53" i="5"/>
  <c r="E8" i="1" s="1"/>
  <c r="F17" i="6" s="1"/>
  <c r="E24" i="1"/>
  <c r="C24" i="1" s="1"/>
  <c r="F48" i="5"/>
  <c r="H8" i="1" s="1"/>
  <c r="G48" i="5"/>
  <c r="L8" i="1" s="1"/>
  <c r="H48" i="5"/>
  <c r="P8" i="1" s="1"/>
  <c r="E48" i="5"/>
  <c r="D8" i="1" s="1"/>
  <c r="E7" i="1" l="1"/>
  <c r="E22" i="5"/>
  <c r="D18" i="1"/>
  <c r="C18" i="1" s="1"/>
  <c r="H17" i="1"/>
  <c r="L17" i="1" s="1"/>
  <c r="P17" i="1" s="1"/>
  <c r="I17" i="1"/>
  <c r="M17" i="1" s="1"/>
  <c r="Q17" i="1" s="1"/>
  <c r="C17" i="1"/>
  <c r="C8" i="1"/>
  <c r="G6" i="6" s="1"/>
  <c r="D25" i="1"/>
  <c r="D14" i="1"/>
  <c r="E23" i="5" l="1"/>
  <c r="C7" i="1"/>
  <c r="I7" i="1"/>
  <c r="F23" i="5" s="1"/>
  <c r="E14" i="1"/>
  <c r="E14" i="5"/>
  <c r="M7" i="1" l="1"/>
  <c r="G23" i="5" s="1"/>
  <c r="Q7" i="1" l="1"/>
  <c r="H23" i="5" s="1"/>
  <c r="E31" i="5"/>
  <c r="E27" i="1" l="1"/>
  <c r="D27" i="1"/>
  <c r="E26" i="1"/>
  <c r="C26" i="1" s="1"/>
  <c r="G8" i="1" l="1"/>
  <c r="G24" i="6"/>
  <c r="F24" i="6"/>
  <c r="E24" i="6"/>
  <c r="O12" i="6"/>
  <c r="K12" i="6"/>
  <c r="J12" i="6"/>
  <c r="I12" i="6"/>
  <c r="H12" i="6"/>
  <c r="G12" i="6"/>
  <c r="F12" i="6"/>
  <c r="D12" i="6"/>
  <c r="O8" i="1" l="1"/>
  <c r="K8" i="1"/>
  <c r="I24" i="1" l="1"/>
  <c r="M24" i="1" l="1"/>
  <c r="K24" i="1" s="1"/>
  <c r="G24" i="1"/>
  <c r="F40" i="5"/>
  <c r="I22" i="1" s="1"/>
  <c r="G22" i="1" s="1"/>
  <c r="H40" i="5"/>
  <c r="Q22" i="1" s="1"/>
  <c r="O22" i="1" s="1"/>
  <c r="G40" i="5"/>
  <c r="M22" i="1" s="1"/>
  <c r="K22" i="1" s="1"/>
  <c r="Q24" i="1" l="1"/>
  <c r="O24" i="1" s="1"/>
  <c r="E40" i="5"/>
  <c r="E22" i="1" l="1"/>
  <c r="C22" i="1" s="1"/>
  <c r="D19" i="1" l="1"/>
  <c r="H18" i="1" l="1"/>
  <c r="H19" i="1" s="1"/>
  <c r="N6" i="6" l="1"/>
  <c r="M8" i="6" s="1"/>
  <c r="M12" i="6" s="1"/>
  <c r="L18" i="1"/>
  <c r="N8" i="6" l="1"/>
  <c r="N12" i="6" s="1"/>
  <c r="L8" i="6"/>
  <c r="P18" i="1"/>
  <c r="L19" i="1"/>
  <c r="P8" i="6" l="1"/>
  <c r="P19" i="1"/>
  <c r="I19" i="6"/>
  <c r="J19" i="6" s="1"/>
  <c r="I18" i="6"/>
  <c r="J18" i="6" s="1"/>
  <c r="E19" i="1"/>
  <c r="C19" i="1"/>
  <c r="G17" i="1"/>
  <c r="I18" i="1" l="1"/>
  <c r="G18" i="1" s="1"/>
  <c r="G19" i="1" s="1"/>
  <c r="Q18" i="1" l="1"/>
  <c r="O18" i="1" s="1"/>
  <c r="O17" i="1"/>
  <c r="M18" i="1"/>
  <c r="K17" i="1"/>
  <c r="I19" i="1"/>
  <c r="Q19" i="1" l="1"/>
  <c r="K18" i="1"/>
  <c r="K19" i="1" s="1"/>
  <c r="M19" i="1"/>
  <c r="O19" i="1"/>
  <c r="E6" i="6"/>
  <c r="P6" i="6" s="1"/>
  <c r="H7" i="1"/>
  <c r="D17" i="6"/>
  <c r="C14" i="1"/>
  <c r="H27" i="1" l="1"/>
  <c r="F22" i="5"/>
  <c r="F14" i="5"/>
  <c r="I14" i="1"/>
  <c r="I27" i="1"/>
  <c r="G7" i="1"/>
  <c r="G14" i="1" s="1"/>
  <c r="H14" i="1"/>
  <c r="H25" i="1"/>
  <c r="G25" i="1" s="1"/>
  <c r="D24" i="6"/>
  <c r="J17" i="6"/>
  <c r="E12" i="6"/>
  <c r="E24" i="5"/>
  <c r="L7" i="1"/>
  <c r="C27" i="1"/>
  <c r="L27" i="1" l="1"/>
  <c r="G22" i="5"/>
  <c r="G24" i="5" s="1"/>
  <c r="M23" i="1" s="1"/>
  <c r="G14" i="5"/>
  <c r="M27" i="1"/>
  <c r="Q27" i="1"/>
  <c r="F24" i="5"/>
  <c r="I23" i="1" s="1"/>
  <c r="G23" i="1" s="1"/>
  <c r="M14" i="1"/>
  <c r="K7" i="1"/>
  <c r="K14" i="1" s="1"/>
  <c r="L25" i="1"/>
  <c r="K25" i="1" s="1"/>
  <c r="L14" i="1"/>
  <c r="G27" i="1"/>
  <c r="E23" i="1"/>
  <c r="E28" i="1" s="1"/>
  <c r="P7" i="1"/>
  <c r="K27" i="1"/>
  <c r="C25" i="1"/>
  <c r="D28" i="1"/>
  <c r="L9" i="6" s="1"/>
  <c r="P9" i="6" s="1"/>
  <c r="H28" i="1"/>
  <c r="H30" i="1" s="1"/>
  <c r="H32" i="1" s="1"/>
  <c r="H42" i="1" s="1"/>
  <c r="P27" i="1" l="1"/>
  <c r="H22" i="5"/>
  <c r="H24" i="5" s="1"/>
  <c r="Q23" i="1" s="1"/>
  <c r="O23" i="1" s="1"/>
  <c r="H14" i="5"/>
  <c r="Q14" i="1"/>
  <c r="I28" i="1"/>
  <c r="I30" i="1" s="1"/>
  <c r="I32" i="1" s="1"/>
  <c r="I42" i="1" s="1"/>
  <c r="G28" i="1"/>
  <c r="G30" i="1" s="1"/>
  <c r="G32" i="1" s="1"/>
  <c r="G42" i="1" s="1"/>
  <c r="K23" i="1"/>
  <c r="K28" i="1" s="1"/>
  <c r="K30" i="1" s="1"/>
  <c r="K32" i="1" s="1"/>
  <c r="K42" i="1" s="1"/>
  <c r="M28" i="1"/>
  <c r="M30" i="1" s="1"/>
  <c r="M32" i="1" s="1"/>
  <c r="M42" i="1" s="1"/>
  <c r="O7" i="1"/>
  <c r="O14" i="1" s="1"/>
  <c r="P14" i="1"/>
  <c r="P25" i="1"/>
  <c r="O25" i="1" s="1"/>
  <c r="C23" i="1"/>
  <c r="C28" i="1" s="1"/>
  <c r="C30" i="1" s="1"/>
  <c r="C32" i="1" s="1"/>
  <c r="C42" i="1" s="1"/>
  <c r="O27" i="1"/>
  <c r="I20" i="6"/>
  <c r="J20" i="6" s="1"/>
  <c r="E30" i="1"/>
  <c r="E32" i="1" s="1"/>
  <c r="E42" i="1" s="1"/>
  <c r="D30" i="1"/>
  <c r="D32" i="1" s="1"/>
  <c r="D42" i="1" s="1"/>
  <c r="L28" i="1"/>
  <c r="L30" i="1" s="1"/>
  <c r="L32" i="1" s="1"/>
  <c r="L42" i="1" s="1"/>
  <c r="O28" i="1" l="1"/>
  <c r="O30" i="1" s="1"/>
  <c r="O32" i="1" s="1"/>
  <c r="O42" i="1" s="1"/>
  <c r="Q28" i="1"/>
  <c r="Q30" i="1" s="1"/>
  <c r="Q32" i="1" s="1"/>
  <c r="Q42" i="1" s="1"/>
  <c r="I24" i="6"/>
  <c r="J24" i="6"/>
  <c r="P12" i="6"/>
  <c r="U32" i="1" s="1"/>
  <c r="Y32" i="1" s="1"/>
  <c r="L12" i="6"/>
  <c r="P28" i="1"/>
  <c r="P30" i="1" s="1"/>
  <c r="P32" i="1" s="1"/>
  <c r="P42" i="1" s="1"/>
  <c r="V32" i="1" l="1"/>
  <c r="Z32" i="1" s="1"/>
  <c r="P22" i="6"/>
  <c r="T32" i="1" s="1"/>
  <c r="X32" i="1" s="1"/>
</calcChain>
</file>

<file path=xl/sharedStrings.xml><?xml version="1.0" encoding="utf-8"?>
<sst xmlns="http://schemas.openxmlformats.org/spreadsheetml/2006/main" count="2309" uniqueCount="1184">
  <si>
    <t>Pro Forma Analysis</t>
  </si>
  <si>
    <t>Account Type</t>
  </si>
  <si>
    <t>Summary Account Grouping</t>
  </si>
  <si>
    <t>Revenue Total</t>
  </si>
  <si>
    <t>Total Personnel</t>
  </si>
  <si>
    <t>ULP Allocations</t>
  </si>
  <si>
    <t>Total Operating Expense</t>
  </si>
  <si>
    <t>UL</t>
  </si>
  <si>
    <t>ULP</t>
  </si>
  <si>
    <t>TOTAL</t>
  </si>
  <si>
    <t>Total Expenditures</t>
  </si>
  <si>
    <t>Other Operating Expenditures</t>
  </si>
  <si>
    <t>Administration Overhead</t>
  </si>
  <si>
    <t>Department Overhead</t>
  </si>
  <si>
    <t>Clinical Affairs Overhead</t>
  </si>
  <si>
    <t>Educational Mission Overhead</t>
  </si>
  <si>
    <t>TOTAL FY21</t>
  </si>
  <si>
    <t>TOTAL FY22</t>
  </si>
  <si>
    <t xml:space="preserve"> </t>
  </si>
  <si>
    <t>Total</t>
  </si>
  <si>
    <t>Year 1</t>
  </si>
  <si>
    <t>Year 2</t>
  </si>
  <si>
    <t>Year 3</t>
  </si>
  <si>
    <t>Surgery</t>
  </si>
  <si>
    <t>Lab coats (1FTE)</t>
  </si>
  <si>
    <t>Medical license (1FTE)</t>
  </si>
  <si>
    <t>Hospital annual fees (1FTE)</t>
  </si>
  <si>
    <t>CAPS/ GMLS application fee (1FTE)</t>
  </si>
  <si>
    <t>Pager (1FTE)</t>
  </si>
  <si>
    <t>FY21</t>
  </si>
  <si>
    <t>FY22</t>
  </si>
  <si>
    <t xml:space="preserve">UNIVERSITY OF LOUISVILLE </t>
  </si>
  <si>
    <r>
      <t>Revenue</t>
    </r>
    <r>
      <rPr>
        <b/>
        <vertAlign val="superscript"/>
        <sz val="11"/>
        <color theme="1"/>
        <rFont val="Calibri"/>
        <family val="2"/>
        <scheme val="minor"/>
      </rPr>
      <t xml:space="preserve"> 2</t>
    </r>
  </si>
  <si>
    <r>
      <t xml:space="preserve">Expense - List Funding Source </t>
    </r>
    <r>
      <rPr>
        <b/>
        <vertAlign val="superscript"/>
        <sz val="11"/>
        <color theme="1"/>
        <rFont val="Calibri"/>
        <family val="2"/>
        <scheme val="minor"/>
      </rPr>
      <t>1</t>
    </r>
  </si>
  <si>
    <t>Position Title</t>
  </si>
  <si>
    <t>PCN</t>
  </si>
  <si>
    <t>FTE</t>
  </si>
  <si>
    <t>Clinical Revenue</t>
  </si>
  <si>
    <t>Medicaid Revenue</t>
  </si>
  <si>
    <t>KyOH Hospital Support</t>
  </si>
  <si>
    <t>Grants &amp; Contracts</t>
  </si>
  <si>
    <t>Endowments and Gifts</t>
  </si>
  <si>
    <t>Other Non-operating Revenue</t>
  </si>
  <si>
    <t>General Funds/KyOH Allocation</t>
  </si>
  <si>
    <r>
      <t xml:space="preserve">Net Income (Loss) </t>
    </r>
    <r>
      <rPr>
        <b/>
        <vertAlign val="superscript"/>
        <sz val="11"/>
        <color theme="1"/>
        <rFont val="Calibri"/>
        <family val="2"/>
        <scheme val="minor"/>
      </rPr>
      <t>3</t>
    </r>
  </si>
  <si>
    <t>Supplemental Admin</t>
  </si>
  <si>
    <t>Fringe Benefits</t>
  </si>
  <si>
    <t>All Other Expenditures</t>
  </si>
  <si>
    <t>Grand Total</t>
  </si>
  <si>
    <r>
      <t>UNIVERSITY OF LOUISVILLE PHYSICIANS</t>
    </r>
    <r>
      <rPr>
        <b/>
        <vertAlign val="superscript"/>
        <sz val="11"/>
        <color theme="1"/>
        <rFont val="Calibri"/>
        <family val="2"/>
        <scheme val="minor"/>
      </rPr>
      <t xml:space="preserve"> 4</t>
    </r>
  </si>
  <si>
    <r>
      <t>Revenue</t>
    </r>
    <r>
      <rPr>
        <b/>
        <vertAlign val="superscript"/>
        <sz val="11"/>
        <color theme="1"/>
        <rFont val="Calibri"/>
        <family val="2"/>
        <scheme val="minor"/>
      </rPr>
      <t xml:space="preserve"> </t>
    </r>
  </si>
  <si>
    <t>Expense</t>
  </si>
  <si>
    <t>Provider</t>
  </si>
  <si>
    <t>Salary (Faculty)</t>
  </si>
  <si>
    <t>Use AAMC profitability data to outline your estimate.</t>
  </si>
  <si>
    <t>IGT Revenue and CPC Support</t>
  </si>
  <si>
    <t>Lists annual amount of support, program that receives the support and a budget of how all funds will be used.</t>
  </si>
  <si>
    <t>Provide KyOH contract number.</t>
  </si>
  <si>
    <t>Provide the grant or contract speedtype and end date. If the grant is scheduled to end within 12 months of the hiring freeze request, provide the plan for end date extension or funding of position after the grant funding ceases.</t>
  </si>
  <si>
    <t>Endowments &amp; Gifts</t>
  </si>
  <si>
    <t xml:space="preserve">List each speedtype and include any pro forma analysis of the spending plan available on each endowment and gift. </t>
  </si>
  <si>
    <t>Provide a detailed analysis of funding source and how amounts were determined.</t>
  </si>
  <si>
    <t>Provide PCN number that is listed on BPS report for General Funds program. If KyOH funded, list HA program, position and plan to fund position after KyOH funds are fully spent.</t>
  </si>
  <si>
    <t>DESCRIPTION</t>
  </si>
  <si>
    <t>DEPARTMENT</t>
  </si>
  <si>
    <t>STATUS</t>
  </si>
  <si>
    <t>40104Get Health Now</t>
  </si>
  <si>
    <t>Active</t>
  </si>
  <si>
    <t>A&amp;S 20th Century Lit Conf</t>
  </si>
  <si>
    <t>A&amp;S Academic Advising Center</t>
  </si>
  <si>
    <t>A&amp;S Air Force ROTC</t>
  </si>
  <si>
    <t>A&amp;S Anthropology</t>
  </si>
  <si>
    <t>A&amp;S Army ROTC</t>
  </si>
  <si>
    <t>A&amp;S Biology</t>
  </si>
  <si>
    <t>A&amp;S Chemistry</t>
  </si>
  <si>
    <t>A&amp;S Communication</t>
  </si>
  <si>
    <t>A&amp;S Criminal Justice</t>
  </si>
  <si>
    <t>A&amp;S Criminal Justice - Aux</t>
  </si>
  <si>
    <t>A&amp;S Dean's Office</t>
  </si>
  <si>
    <t>A&amp;S Dean's Office GA</t>
  </si>
  <si>
    <t>A&amp;S Debate Program</t>
  </si>
  <si>
    <t>A&amp;S English</t>
  </si>
  <si>
    <t>A&amp;S English - ASP</t>
  </si>
  <si>
    <t>A&amp;S Fine Arts</t>
  </si>
  <si>
    <t>A&amp;S Geography/Geosciences</t>
  </si>
  <si>
    <t>A&amp;S Graduate Students</t>
  </si>
  <si>
    <t>A&amp;S History</t>
  </si>
  <si>
    <t>A&amp;S Honor's Program</t>
  </si>
  <si>
    <t>A&amp;S Intensive English</t>
  </si>
  <si>
    <t>A&amp;S Mathematics</t>
  </si>
  <si>
    <t>A&amp;S Modern Languages</t>
  </si>
  <si>
    <t>A&amp;S Pan African Studies</t>
  </si>
  <si>
    <t>A&amp;S Philosophy</t>
  </si>
  <si>
    <t>A&amp;S Physics</t>
  </si>
  <si>
    <t>A&amp;S Political Science</t>
  </si>
  <si>
    <t>A&amp;S Psychology</t>
  </si>
  <si>
    <t>A&amp;S Sociology</t>
  </si>
  <si>
    <t>A&amp;S Special Projects</t>
  </si>
  <si>
    <t>A&amp;S Theatre Arts</t>
  </si>
  <si>
    <t>A&amp;S Urban &amp; Public Affairs</t>
  </si>
  <si>
    <t>A&amp;S Women's &amp; Gender Studies</t>
  </si>
  <si>
    <t>A&amp;S Writing Center</t>
  </si>
  <si>
    <t>A&amp;S-Financial Aid</t>
  </si>
  <si>
    <t>Academic &amp; Professional Studie</t>
  </si>
  <si>
    <t>Admin Supp Serv-GIE</t>
  </si>
  <si>
    <t>Admin Supp Serv-Stu Serv</t>
  </si>
  <si>
    <t>Admin Support Services</t>
  </si>
  <si>
    <t>Admissions</t>
  </si>
  <si>
    <t>Ahes - Hsc</t>
  </si>
  <si>
    <t>Anatomical Science/Neurobiolgy</t>
  </si>
  <si>
    <t>Anesthesiology</t>
  </si>
  <si>
    <t>ANESTHESIOLOGY-R</t>
  </si>
  <si>
    <t>Archives &amp; Special Collections</t>
  </si>
  <si>
    <t>Assoc VP Business Affairs</t>
  </si>
  <si>
    <t>Asst VP for Student Life</t>
  </si>
  <si>
    <t>Athletic Facilities</t>
  </si>
  <si>
    <t>Audit Services</t>
  </si>
  <si>
    <t>Autism Center</t>
  </si>
  <si>
    <t>Belknap Administration</t>
  </si>
  <si>
    <t>Belknap Custodial Services</t>
  </si>
  <si>
    <t>Belknap Energy Management</t>
  </si>
  <si>
    <t>Belknap General Maintenance</t>
  </si>
  <si>
    <t>Belknap Mechanical Operations</t>
  </si>
  <si>
    <t>Belknap Repairs &amp; Renovations</t>
  </si>
  <si>
    <t>Belknap Services to Aux</t>
  </si>
  <si>
    <t>Biochemistry&amp;Molecular Genetic</t>
  </si>
  <si>
    <t>Bioinformatics &amp; Biostatistics</t>
  </si>
  <si>
    <t>Biomedical Engineering</t>
  </si>
  <si>
    <t>Boards</t>
  </si>
  <si>
    <t>Boards - Institutional Support</t>
  </si>
  <si>
    <t>Bookstore Operations</t>
  </si>
  <si>
    <t>BSW Instruction</t>
  </si>
  <si>
    <t>Building Leases</t>
  </si>
  <si>
    <t>Business Affairs - Insurance</t>
  </si>
  <si>
    <t>0510000000</t>
  </si>
  <si>
    <t>Business Affairs - Oper Expens</t>
  </si>
  <si>
    <t>0590000000</t>
  </si>
  <si>
    <t>Business Affairs - Reserves</t>
  </si>
  <si>
    <t>0520000000</t>
  </si>
  <si>
    <t>Business Services</t>
  </si>
  <si>
    <t>Business Services - Aux - Book</t>
  </si>
  <si>
    <t>Business Services - Aux -Prkng</t>
  </si>
  <si>
    <t>Business Services - Card Srvcs</t>
  </si>
  <si>
    <t>Business Services - Mail Srvcs</t>
  </si>
  <si>
    <t>Business Services - Purchasing</t>
  </si>
  <si>
    <t>Business Services - Risk Mgmt</t>
  </si>
  <si>
    <t>Business Services-Aux-Dining</t>
  </si>
  <si>
    <t>Business Services-Print/Copy</t>
  </si>
  <si>
    <t>Campus Card</t>
  </si>
  <si>
    <t>Campus Health Services</t>
  </si>
  <si>
    <t>Cancer Center</t>
  </si>
  <si>
    <t>Cardinal Card &amp; Procard Office</t>
  </si>
  <si>
    <t>Cardiothoracic Surgery</t>
  </si>
  <si>
    <t>Cardiovascular Innovation Inst</t>
  </si>
  <si>
    <t>Center Family Resource Develop</t>
  </si>
  <si>
    <t>Center for Ergonomics</t>
  </si>
  <si>
    <t>Center for Predictive Medicine</t>
  </si>
  <si>
    <t>Central Univ - Student</t>
  </si>
  <si>
    <t>0122000000</t>
  </si>
  <si>
    <t>Central Univ-Approp/Transfer</t>
  </si>
  <si>
    <t>0121000000</t>
  </si>
  <si>
    <t>Central University Reserves</t>
  </si>
  <si>
    <t>0120000000</t>
  </si>
  <si>
    <t>Choral Activities</t>
  </si>
  <si>
    <t>Clinical Trials Unit</t>
  </si>
  <si>
    <t>COB-Advising Ctr</t>
  </si>
  <si>
    <t>COB-CIS - Comp Info Sys</t>
  </si>
  <si>
    <t>COB-Economics</t>
  </si>
  <si>
    <t>COB-Entrepreneurship</t>
  </si>
  <si>
    <t>COB-Equine</t>
  </si>
  <si>
    <t>COB-Finance</t>
  </si>
  <si>
    <t>COB-Financial Aid</t>
  </si>
  <si>
    <t>COB-iTRC</t>
  </si>
  <si>
    <t>COB-Labor Management Center</t>
  </si>
  <si>
    <t>COB-Management</t>
  </si>
  <si>
    <t>COB-Marketing</t>
  </si>
  <si>
    <t>COB-School of Accountancy</t>
  </si>
  <si>
    <t>COB-Urban Studies Institute</t>
  </si>
  <si>
    <t>COLLEGE OF ARTS &amp; SCIENCES-R</t>
  </si>
  <si>
    <t>COLLEGE OF BUSINESS</t>
  </si>
  <si>
    <t>College of Business</t>
  </si>
  <si>
    <t>COLLEGE OF ED &amp; HUMAN DEV-R</t>
  </si>
  <si>
    <t>Commissions</t>
  </si>
  <si>
    <t>Commissions - GIE</t>
  </si>
  <si>
    <t>Communications &amp; Marketing</t>
  </si>
  <si>
    <t>Community Music</t>
  </si>
  <si>
    <t>Community Music CE</t>
  </si>
  <si>
    <t>Community Park</t>
  </si>
  <si>
    <t>Community Relations</t>
  </si>
  <si>
    <t>Commuter Services</t>
  </si>
  <si>
    <t>Comparative Humanities</t>
  </si>
  <si>
    <t>Conducting</t>
  </si>
  <si>
    <t>Continuing Med Ed Prof Develop</t>
  </si>
  <si>
    <t>Contract Admin</t>
  </si>
  <si>
    <t>Contract Admin &amp; Risk Mgmt</t>
  </si>
  <si>
    <t>Contract Admin/Rsk Mgmt-GIE</t>
  </si>
  <si>
    <t>Contract Vending Operations</t>
  </si>
  <si>
    <t>Controller's Office</t>
  </si>
  <si>
    <t>Counseling Services</t>
  </si>
  <si>
    <t>Counseling Services-SHF</t>
  </si>
  <si>
    <t>Ctr for Enviro Genomics &amp; Inte</t>
  </si>
  <si>
    <t>Ctr for Genetics &amp; Mol Med</t>
  </si>
  <si>
    <t>Cultural Center</t>
  </si>
  <si>
    <t>Current Periodicals&amp;Microforms</t>
  </si>
  <si>
    <t>Dance CE</t>
  </si>
  <si>
    <t>Dean of Students</t>
  </si>
  <si>
    <t>Delphi Center</t>
  </si>
  <si>
    <t>Dent - Academic Support</t>
  </si>
  <si>
    <t>Dent - Admin</t>
  </si>
  <si>
    <t>Dent - Birth Defects Res Ctr</t>
  </si>
  <si>
    <t>Dent - Clinic Support</t>
  </si>
  <si>
    <t>Dent - Continuing Education</t>
  </si>
  <si>
    <t>Dent - Financial Aid</t>
  </si>
  <si>
    <t>Dent - Mol. Cell &amp; Cranio Biol</t>
  </si>
  <si>
    <t>Dent - Research</t>
  </si>
  <si>
    <t>Dent - Student Affairs</t>
  </si>
  <si>
    <t>Dent - Surgical &amp; Hospital</t>
  </si>
  <si>
    <t>Dental-Oral Immun &amp; Infect Dis</t>
  </si>
  <si>
    <t>Dent-Gen Dentistry &amp; Oral Med</t>
  </si>
  <si>
    <t>DENTISTRY-R</t>
  </si>
  <si>
    <t>Dent-Oral Health &amp; Rehab</t>
  </si>
  <si>
    <t>Dent-Ortho, Ped &amp; Spec Care</t>
  </si>
  <si>
    <t>Department of Urology</t>
  </si>
  <si>
    <t>Diagnostic Radiology</t>
  </si>
  <si>
    <t>Disability Resources</t>
  </si>
  <si>
    <t>Division 00000</t>
  </si>
  <si>
    <t>00000</t>
  </si>
  <si>
    <t>Division 01100</t>
  </si>
  <si>
    <t>01100</t>
  </si>
  <si>
    <t>Division 01200</t>
  </si>
  <si>
    <t>01200</t>
  </si>
  <si>
    <t>Division 01300</t>
  </si>
  <si>
    <t>01300</t>
  </si>
  <si>
    <t>Division 01400</t>
  </si>
  <si>
    <t>01400</t>
  </si>
  <si>
    <t>Division 01500</t>
  </si>
  <si>
    <t>01500</t>
  </si>
  <si>
    <t>Division 01600</t>
  </si>
  <si>
    <t>01600</t>
  </si>
  <si>
    <t>Division 01900</t>
  </si>
  <si>
    <t>01900</t>
  </si>
  <si>
    <t>Division 03100</t>
  </si>
  <si>
    <t>03100</t>
  </si>
  <si>
    <t>Division 03900</t>
  </si>
  <si>
    <t>03900</t>
  </si>
  <si>
    <t>Division 05100</t>
  </si>
  <si>
    <t>05100</t>
  </si>
  <si>
    <t>Division 05900</t>
  </si>
  <si>
    <t>05900</t>
  </si>
  <si>
    <t>Division 10100</t>
  </si>
  <si>
    <t>Division 10110</t>
  </si>
  <si>
    <t>Division 10120</t>
  </si>
  <si>
    <t>Division 10130</t>
  </si>
  <si>
    <t>Division 10160</t>
  </si>
  <si>
    <t>Division 10170</t>
  </si>
  <si>
    <t>Division 10180</t>
  </si>
  <si>
    <t>Division 10200</t>
  </si>
  <si>
    <t>Division 11000</t>
  </si>
  <si>
    <t>Division 11100</t>
  </si>
  <si>
    <t>Division 11110</t>
  </si>
  <si>
    <t>Division 11730</t>
  </si>
  <si>
    <t>Division 12100</t>
  </si>
  <si>
    <t>Division 12200</t>
  </si>
  <si>
    <t>Division 12400</t>
  </si>
  <si>
    <t>Division 12500</t>
  </si>
  <si>
    <t>Division 14100</t>
  </si>
  <si>
    <t>Division 14200</t>
  </si>
  <si>
    <t>Division 15100</t>
  </si>
  <si>
    <t>Division 15200</t>
  </si>
  <si>
    <t>Division 20100</t>
  </si>
  <si>
    <t>Division 20200</t>
  </si>
  <si>
    <t>Division 20210</t>
  </si>
  <si>
    <t>Division 20220</t>
  </si>
  <si>
    <t>Division 20300</t>
  </si>
  <si>
    <t>Division 20400</t>
  </si>
  <si>
    <t>Division 20410</t>
  </si>
  <si>
    <t>Division 20500</t>
  </si>
  <si>
    <t>Division 20550</t>
  </si>
  <si>
    <t>Division 20600</t>
  </si>
  <si>
    <t>Division 20601</t>
  </si>
  <si>
    <t>Division 20602</t>
  </si>
  <si>
    <t>Division 20603</t>
  </si>
  <si>
    <t>Division 21100</t>
  </si>
  <si>
    <t>Division 21120</t>
  </si>
  <si>
    <t>Division 21130</t>
  </si>
  <si>
    <t>Division 21140</t>
  </si>
  <si>
    <t>Division 21150</t>
  </si>
  <si>
    <t>Division 21160</t>
  </si>
  <si>
    <t>Division 22100</t>
  </si>
  <si>
    <t>Division 22110</t>
  </si>
  <si>
    <t>Division 22120</t>
  </si>
  <si>
    <t>Division 22200</t>
  </si>
  <si>
    <t>Division 22220</t>
  </si>
  <si>
    <t>Division 22250</t>
  </si>
  <si>
    <t>Division 22260</t>
  </si>
  <si>
    <t>Division 22270</t>
  </si>
  <si>
    <t>Division 22271</t>
  </si>
  <si>
    <t>Division 22300</t>
  </si>
  <si>
    <t>Division 22310</t>
  </si>
  <si>
    <t>Division 22420</t>
  </si>
  <si>
    <t>Division 22430</t>
  </si>
  <si>
    <t>Division 23100</t>
  </si>
  <si>
    <t>Division 23110</t>
  </si>
  <si>
    <t>Division 23120</t>
  </si>
  <si>
    <t>Division 23140</t>
  </si>
  <si>
    <t>Division 23150</t>
  </si>
  <si>
    <t>Division 23200</t>
  </si>
  <si>
    <t>Division 23300</t>
  </si>
  <si>
    <t>Division 23310</t>
  </si>
  <si>
    <t>Division 23320</t>
  </si>
  <si>
    <t>Division 23330</t>
  </si>
  <si>
    <t>Division 23400</t>
  </si>
  <si>
    <t>Division 23410</t>
  </si>
  <si>
    <t>Division 24100</t>
  </si>
  <si>
    <t>Division 25100</t>
  </si>
  <si>
    <t>Division 25110</t>
  </si>
  <si>
    <t>Division 25130</t>
  </si>
  <si>
    <t>Division 25140</t>
  </si>
  <si>
    <t>Division 25200</t>
  </si>
  <si>
    <t>Division 25220</t>
  </si>
  <si>
    <t>Division 25230</t>
  </si>
  <si>
    <t>Division 25240</t>
  </si>
  <si>
    <t>Division 25250</t>
  </si>
  <si>
    <t>Division 26100</t>
  </si>
  <si>
    <t>Division 27100</t>
  </si>
  <si>
    <t>Division 27130</t>
  </si>
  <si>
    <t>Division 27140</t>
  </si>
  <si>
    <t>Division 27150</t>
  </si>
  <si>
    <t>Division 27180</t>
  </si>
  <si>
    <t>Division 27220</t>
  </si>
  <si>
    <t>Division 27230</t>
  </si>
  <si>
    <t>Division 27260</t>
  </si>
  <si>
    <t>Division 28100</t>
  </si>
  <si>
    <t>Division 28110</t>
  </si>
  <si>
    <t>Division 28120</t>
  </si>
  <si>
    <t>Division 28130</t>
  </si>
  <si>
    <t>Division 28140</t>
  </si>
  <si>
    <t>Division 28150</t>
  </si>
  <si>
    <t>Division 28160</t>
  </si>
  <si>
    <t>Division 28170</t>
  </si>
  <si>
    <t>Division 28180</t>
  </si>
  <si>
    <t>Division 28190</t>
  </si>
  <si>
    <t>Division 28200</t>
  </si>
  <si>
    <t>Division 28210</t>
  </si>
  <si>
    <t>Division 28220</t>
  </si>
  <si>
    <t>Division 28230</t>
  </si>
  <si>
    <t>Division 28240</t>
  </si>
  <si>
    <t>Division 28250</t>
  </si>
  <si>
    <t>Division 28260</t>
  </si>
  <si>
    <t>Division 28270</t>
  </si>
  <si>
    <t>Division 28280</t>
  </si>
  <si>
    <t>Division 28290</t>
  </si>
  <si>
    <t>Division 28300</t>
  </si>
  <si>
    <t>Division 28310</t>
  </si>
  <si>
    <t>Division 28320</t>
  </si>
  <si>
    <t>Division 28330</t>
  </si>
  <si>
    <t>Division 28340</t>
  </si>
  <si>
    <t>Division 28350</t>
  </si>
  <si>
    <t>Division 29100</t>
  </si>
  <si>
    <t>Division 29103</t>
  </si>
  <si>
    <t>Division 29106</t>
  </si>
  <si>
    <t>Division 29110</t>
  </si>
  <si>
    <t>Division 29120</t>
  </si>
  <si>
    <t>Division 29130</t>
  </si>
  <si>
    <t>Division 29140</t>
  </si>
  <si>
    <t>Division 29150</t>
  </si>
  <si>
    <t>Division 29160</t>
  </si>
  <si>
    <t>Division 29170</t>
  </si>
  <si>
    <t>Division 29180</t>
  </si>
  <si>
    <t>Division 29190</t>
  </si>
  <si>
    <t>Division 29200</t>
  </si>
  <si>
    <t>Division 29300</t>
  </si>
  <si>
    <t>Division 29302</t>
  </si>
  <si>
    <t>Division 29303</t>
  </si>
  <si>
    <t>Division 29305</t>
  </si>
  <si>
    <t>Division 30100</t>
  </si>
  <si>
    <t>Division 30110</t>
  </si>
  <si>
    <t>Division 30120</t>
  </si>
  <si>
    <t>Division 30130</t>
  </si>
  <si>
    <t>Division 30140</t>
  </si>
  <si>
    <t>Division 30150</t>
  </si>
  <si>
    <t>Division 30160</t>
  </si>
  <si>
    <t>Division 30180</t>
  </si>
  <si>
    <t>Division 30200</t>
  </si>
  <si>
    <t>Division 30210</t>
  </si>
  <si>
    <t>Division 31100</t>
  </si>
  <si>
    <t>Division 31110</t>
  </si>
  <si>
    <t>Division 31115</t>
  </si>
  <si>
    <t>Division 31120</t>
  </si>
  <si>
    <t>Division 31130</t>
  </si>
  <si>
    <t>Division 31134</t>
  </si>
  <si>
    <t>Division 31136</t>
  </si>
  <si>
    <t>Division 31137</t>
  </si>
  <si>
    <t>Division 31150</t>
  </si>
  <si>
    <t>Division 31160</t>
  </si>
  <si>
    <t>Division 31170</t>
  </si>
  <si>
    <t>Division 31180</t>
  </si>
  <si>
    <t>Division 31190</t>
  </si>
  <si>
    <t>Division 31210</t>
  </si>
  <si>
    <t>Division 31230</t>
  </si>
  <si>
    <t>Division 31240</t>
  </si>
  <si>
    <t>Division 31250</t>
  </si>
  <si>
    <t>Division 31260</t>
  </si>
  <si>
    <t>Division 31270</t>
  </si>
  <si>
    <t>Division 32100</t>
  </si>
  <si>
    <t>Division 32110</t>
  </si>
  <si>
    <t>Division 32120</t>
  </si>
  <si>
    <t>Division 33100</t>
  </si>
  <si>
    <t>Division 33110</t>
  </si>
  <si>
    <t>Division 33120</t>
  </si>
  <si>
    <t>Division 33130</t>
  </si>
  <si>
    <t>Division 34100</t>
  </si>
  <si>
    <t>Division 34200</t>
  </si>
  <si>
    <t>Division 34300</t>
  </si>
  <si>
    <t>Division 34400</t>
  </si>
  <si>
    <t>Division 34500</t>
  </si>
  <si>
    <t>Division 36100</t>
  </si>
  <si>
    <t>Division 36130</t>
  </si>
  <si>
    <t>Division 36160</t>
  </si>
  <si>
    <t>Division 37100</t>
  </si>
  <si>
    <t>Division 40100</t>
  </si>
  <si>
    <t>Division 40101</t>
  </si>
  <si>
    <t>Division 40102</t>
  </si>
  <si>
    <t>Division 41100</t>
  </si>
  <si>
    <t>Division 41101</t>
  </si>
  <si>
    <t>Division 41102</t>
  </si>
  <si>
    <t>Division 41103</t>
  </si>
  <si>
    <t>Division 41104</t>
  </si>
  <si>
    <t>Division 41106</t>
  </si>
  <si>
    <t>Division 41107</t>
  </si>
  <si>
    <t>Division 41108</t>
  </si>
  <si>
    <t>Division 41110</t>
  </si>
  <si>
    <t>Division 41112</t>
  </si>
  <si>
    <t>Division 41113</t>
  </si>
  <si>
    <t>Division 41114</t>
  </si>
  <si>
    <t>Division 41115</t>
  </si>
  <si>
    <t>Division 42100</t>
  </si>
  <si>
    <t>Division 42101</t>
  </si>
  <si>
    <t>Division 42102</t>
  </si>
  <si>
    <t>Division 42103</t>
  </si>
  <si>
    <t>Division 42104</t>
  </si>
  <si>
    <t>Division 42105</t>
  </si>
  <si>
    <t>Division 42106</t>
  </si>
  <si>
    <t>Division 42107</t>
  </si>
  <si>
    <t>Division 42109</t>
  </si>
  <si>
    <t>Division 42111</t>
  </si>
  <si>
    <t>Division 4211100323</t>
  </si>
  <si>
    <t>Division 42112</t>
  </si>
  <si>
    <t>Division 42113</t>
  </si>
  <si>
    <t>Division 42114</t>
  </si>
  <si>
    <t>Division 42115</t>
  </si>
  <si>
    <t>Division 42116</t>
  </si>
  <si>
    <t>Division 42117</t>
  </si>
  <si>
    <t>Division 42118</t>
  </si>
  <si>
    <t>Division 42119</t>
  </si>
  <si>
    <t>Division 42120</t>
  </si>
  <si>
    <t>Division 42121</t>
  </si>
  <si>
    <t>Division 42122</t>
  </si>
  <si>
    <t>Division 42123</t>
  </si>
  <si>
    <t>Division 42124</t>
  </si>
  <si>
    <t>Division 42125</t>
  </si>
  <si>
    <t>Division 42126</t>
  </si>
  <si>
    <t>Division 42127</t>
  </si>
  <si>
    <t>Division 42128</t>
  </si>
  <si>
    <t>Division 42129</t>
  </si>
  <si>
    <t>Division 42130</t>
  </si>
  <si>
    <t>Division 42132</t>
  </si>
  <si>
    <t>Division 42135</t>
  </si>
  <si>
    <t>Division 42155</t>
  </si>
  <si>
    <t>Division 42160</t>
  </si>
  <si>
    <t>Division 42165</t>
  </si>
  <si>
    <t>Division 42170</t>
  </si>
  <si>
    <t>Division 42180</t>
  </si>
  <si>
    <t>Division 42190</t>
  </si>
  <si>
    <t>Division 42323</t>
  </si>
  <si>
    <t>Division 43100</t>
  </si>
  <si>
    <t>Division 45101</t>
  </si>
  <si>
    <t>Division 45102</t>
  </si>
  <si>
    <t>Division 45103</t>
  </si>
  <si>
    <t>Division 45104</t>
  </si>
  <si>
    <t>Division 45105</t>
  </si>
  <si>
    <t>Division 45106</t>
  </si>
  <si>
    <t>Division of Orthopaedic Trauma</t>
  </si>
  <si>
    <t>ED Early Childhood &amp; Elem Educ</t>
  </si>
  <si>
    <t>ED-Academic Support</t>
  </si>
  <si>
    <t>ED-Continuing Education</t>
  </si>
  <si>
    <t>ED-Ctr Adv of Prev</t>
  </si>
  <si>
    <t>ED-Ctr for Math &amp; Science Ed.</t>
  </si>
  <si>
    <t>ED-Dean Administration</t>
  </si>
  <si>
    <t>ED-Early Chld.Res.Ctr.</t>
  </si>
  <si>
    <t>ED-Early Learning Campus</t>
  </si>
  <si>
    <t>ED-Economic Education Program</t>
  </si>
  <si>
    <t>ED-Ed. Resource Tech Center</t>
  </si>
  <si>
    <t>ED-EDTL Distance Ed Program</t>
  </si>
  <si>
    <t>ED-EDTL-KATC</t>
  </si>
  <si>
    <t>Ed-EDTL-KATC</t>
  </si>
  <si>
    <t>ED-EDTL-Prof.Dev.</t>
  </si>
  <si>
    <t>ED-EDTL-Res.Inc.</t>
  </si>
  <si>
    <t>ED-Educ Ldshp Eval &amp; Orgzl Dev</t>
  </si>
  <si>
    <t>ED-Education Advising Ctr.</t>
  </si>
  <si>
    <t>ED-Education Counsel. Psych.</t>
  </si>
  <si>
    <t>ED-Education Instruction</t>
  </si>
  <si>
    <t>ED-Education Research</t>
  </si>
  <si>
    <t>ED-ELFH-EDAD Coop.Program</t>
  </si>
  <si>
    <t>ED-ELFH-FORD/GE/UPS Program</t>
  </si>
  <si>
    <t>ED-ELFH-Prof.Dev.</t>
  </si>
  <si>
    <t>ED-ELFH-Res.Inc.</t>
  </si>
  <si>
    <t>ED-Exercise Physiology</t>
  </si>
  <si>
    <t>ED-Expressive Therapies</t>
  </si>
  <si>
    <t>ED-Financial Aid</t>
  </si>
  <si>
    <t>ED-Fort Knox Programs</t>
  </si>
  <si>
    <t>ED-Health Promotion Center</t>
  </si>
  <si>
    <t>ED-Learning Improvement Ctr</t>
  </si>
  <si>
    <t>ED-MTRP</t>
  </si>
  <si>
    <t>ED-NRCCTE</t>
  </si>
  <si>
    <t>ED-Nystrand Ctr Excel in Ed</t>
  </si>
  <si>
    <t>ED-Teach &amp; Learn Special Edu</t>
  </si>
  <si>
    <t>ED-Teach&amp;Learn Midl &amp; Sec Edu</t>
  </si>
  <si>
    <t>ED-UofL / JCPS Partnership Prg</t>
  </si>
  <si>
    <t>Emergency Medicine</t>
  </si>
  <si>
    <t>Enrollment Management</t>
  </si>
  <si>
    <t>Ensembles and Conducting</t>
  </si>
  <si>
    <t>Ensembles and Conducting-Band</t>
  </si>
  <si>
    <t>Env &amp; Occupational Hlth Sci</t>
  </si>
  <si>
    <t>Environmental Health &amp; Safety</t>
  </si>
  <si>
    <t>Epidemiology &amp; Population Hlth</t>
  </si>
  <si>
    <t>Exec VP for Health Affairs - R</t>
  </si>
  <si>
    <t>EXEC VP RESEARCH-R</t>
  </si>
  <si>
    <t>Exec VPR - Grants Management</t>
  </si>
  <si>
    <t>Exec VPR - Human Studies</t>
  </si>
  <si>
    <t>Exec VPR - Ind. Contracts</t>
  </si>
  <si>
    <t>Exec VPR - KIESD</t>
  </si>
  <si>
    <t>Exec VPR - LoDI</t>
  </si>
  <si>
    <t>Exec VPR - Res Integrity</t>
  </si>
  <si>
    <t>Exec VPR - Research</t>
  </si>
  <si>
    <t>Exec VPR - Sponsored Prog Dev</t>
  </si>
  <si>
    <t>Exec VPR - Technology Dev</t>
  </si>
  <si>
    <t>Exec VPR Admin - Financial Aid</t>
  </si>
  <si>
    <t>Executive VP - Health Affairs</t>
  </si>
  <si>
    <t>F&amp;G Med-Admin</t>
  </si>
  <si>
    <t>F&amp;G Med-CPC</t>
  </si>
  <si>
    <t>F&amp;G Med-Fam Med</t>
  </si>
  <si>
    <t>F&amp;G Med-Geri</t>
  </si>
  <si>
    <t>F&amp;G Med-Sports</t>
  </si>
  <si>
    <t>F&amp;G M-Med Ed</t>
  </si>
  <si>
    <t>Faciliies-Phys Plant Ops</t>
  </si>
  <si>
    <t>Facilities-Env Hlth &amp; Safety</t>
  </si>
  <si>
    <t>Facilities-Phys Plant-Proj</t>
  </si>
  <si>
    <t>Facilities-Plan Design &amp; Const</t>
  </si>
  <si>
    <t>Faculty Senate</t>
  </si>
  <si>
    <t>Family Therapy</t>
  </si>
  <si>
    <t>Finance</t>
  </si>
  <si>
    <t>Finance - Debt</t>
  </si>
  <si>
    <t>0130000000</t>
  </si>
  <si>
    <t>Finance - Investments</t>
  </si>
  <si>
    <t>0150000000</t>
  </si>
  <si>
    <t>Finance - Operational Expense</t>
  </si>
  <si>
    <t>0190000000</t>
  </si>
  <si>
    <t>Finance - Payroll</t>
  </si>
  <si>
    <t>0160000000</t>
  </si>
  <si>
    <t>Finance - Reserves</t>
  </si>
  <si>
    <t>0110000000</t>
  </si>
  <si>
    <t>Finance - Student</t>
  </si>
  <si>
    <t>0140000000</t>
  </si>
  <si>
    <t>Finance-Bursar</t>
  </si>
  <si>
    <t>Finance-Payroll</t>
  </si>
  <si>
    <t>Financial Administration</t>
  </si>
  <si>
    <t>Financial Aid</t>
  </si>
  <si>
    <t>General University</t>
  </si>
  <si>
    <t>0000000000</t>
  </si>
  <si>
    <t>Genetics - Aging</t>
  </si>
  <si>
    <t>Get Health Now</t>
  </si>
  <si>
    <t>Get Healthy Now</t>
  </si>
  <si>
    <t>Grad Med Education</t>
  </si>
  <si>
    <t>GRADUATE SCHOOL-R</t>
  </si>
  <si>
    <t>Graduate-Financial Aid</t>
  </si>
  <si>
    <t>Grawemeyer</t>
  </si>
  <si>
    <t>Grawemeyer Administration</t>
  </si>
  <si>
    <t>Greek Life</t>
  </si>
  <si>
    <t>GSH &amp; Rauch Planetarium</t>
  </si>
  <si>
    <t>Health and Sports Sciences</t>
  </si>
  <si>
    <t>Hlth Mgmt &amp; Systems Sci</t>
  </si>
  <si>
    <t>Hlth Promo and Behavioral Sci</t>
  </si>
  <si>
    <t>Hormone Receptor Lab</t>
  </si>
  <si>
    <t>Housing and Residence Life</t>
  </si>
  <si>
    <t>HR - Benefits</t>
  </si>
  <si>
    <t>0310000000</t>
  </si>
  <si>
    <t>HR - Operational Expense</t>
  </si>
  <si>
    <t>0390000000</t>
  </si>
  <si>
    <t>HSC Administration</t>
  </si>
  <si>
    <t>HSC Building Maintenance</t>
  </si>
  <si>
    <t>HSC Custodial Services</t>
  </si>
  <si>
    <t>HSC Grounds Maintenance</t>
  </si>
  <si>
    <t>HSC Repairs and Renovation</t>
  </si>
  <si>
    <t>HSC Shared Services</t>
  </si>
  <si>
    <t>Human Resources</t>
  </si>
  <si>
    <t>Info Tech - Auxiliaries</t>
  </si>
  <si>
    <t>Info Tech - Other</t>
  </si>
  <si>
    <t>Info Tech - Service Ctr</t>
  </si>
  <si>
    <t>Info Technology - Gen Funds</t>
  </si>
  <si>
    <t>Inst for Bioethics,Hlth &amp; Law</t>
  </si>
  <si>
    <t>Inst for Cellular Therapeutics</t>
  </si>
  <si>
    <t>Inst for International Dev</t>
  </si>
  <si>
    <t>Inst for Int'l Devel-OAP</t>
  </si>
  <si>
    <t>Institute - Sustainable Health</t>
  </si>
  <si>
    <t>Institutional Research</t>
  </si>
  <si>
    <t>Integr Prog in Biomed Sci</t>
  </si>
  <si>
    <t>Interfaith Center</t>
  </si>
  <si>
    <t>International Affairs</t>
  </si>
  <si>
    <t>International Service Learning</t>
  </si>
  <si>
    <t>Interpreter Training Program</t>
  </si>
  <si>
    <t>Intramurals</t>
  </si>
  <si>
    <t>IT Communication Services</t>
  </si>
  <si>
    <t>IT Contract Information Sys</t>
  </si>
  <si>
    <t>IT Contract Instr Supp Svcs</t>
  </si>
  <si>
    <t>IT Contract Tech Support Svcs</t>
  </si>
  <si>
    <t>IT CopyIT - Stu Services</t>
  </si>
  <si>
    <t>IT Data Center Services</t>
  </si>
  <si>
    <t>IT Design &amp; Printing Services</t>
  </si>
  <si>
    <t>IT Finance and Administration</t>
  </si>
  <si>
    <t>IT Information Systems</t>
  </si>
  <si>
    <t>IT Instructional Support Svcs</t>
  </si>
  <si>
    <t>IT Technology Support Services</t>
  </si>
  <si>
    <t>IT TV/Video Services</t>
  </si>
  <si>
    <t>IT TV/Video Services-SC</t>
  </si>
  <si>
    <t>IT UofL Print</t>
  </si>
  <si>
    <t>Jazz Studies</t>
  </si>
  <si>
    <t>Jazz Studies CE</t>
  </si>
  <si>
    <t>Joint PhD in Social Work</t>
  </si>
  <si>
    <t>Kent - Instruction</t>
  </si>
  <si>
    <t>Kent School - Financial Aid</t>
  </si>
  <si>
    <t>Kent School Admin</t>
  </si>
  <si>
    <t>KENT SCHOOL-R</t>
  </si>
  <si>
    <t>Ky Pollution Prevention Ctr</t>
  </si>
  <si>
    <t>Ky Spinal Cord Injury Res Ctr</t>
  </si>
  <si>
    <t>Law - Clinic</t>
  </si>
  <si>
    <t>Law - Student Life</t>
  </si>
  <si>
    <t>Law Administration</t>
  </si>
  <si>
    <t>Law Instruction</t>
  </si>
  <si>
    <t>Law Library</t>
  </si>
  <si>
    <t>Law-Admissions</t>
  </si>
  <si>
    <t>Law-Career Srvcs</t>
  </si>
  <si>
    <t>Law-Financial Aid</t>
  </si>
  <si>
    <t>Law-Moot Court</t>
  </si>
  <si>
    <t>Law-Office of Professional Dev</t>
  </si>
  <si>
    <t>Law-Reallocation</t>
  </si>
  <si>
    <t>Law-Technology</t>
  </si>
  <si>
    <t>Leadership</t>
  </si>
  <si>
    <t>LIB - Admin</t>
  </si>
  <si>
    <t>LIB - Admin - Financial Aid</t>
  </si>
  <si>
    <t>LIB - Archives</t>
  </si>
  <si>
    <t>LIB - Art Library</t>
  </si>
  <si>
    <t>LIB - Belknap Library Services</t>
  </si>
  <si>
    <t>LIB - Circulation</t>
  </si>
  <si>
    <t>LIB - Collection Management</t>
  </si>
  <si>
    <t>LIB - Distance Learning</t>
  </si>
  <si>
    <t>LIB - HSC - Library Services</t>
  </si>
  <si>
    <t>LIB - HSC Library Services</t>
  </si>
  <si>
    <t>LIB - Information Literacy</t>
  </si>
  <si>
    <t>LIB - Kersey Library</t>
  </si>
  <si>
    <t>LIB - Kornhauser Library</t>
  </si>
  <si>
    <t>LIB - Ky Union List of Serials</t>
  </si>
  <si>
    <t>LIB - Libraries Technology</t>
  </si>
  <si>
    <t>LIB - Music Library</t>
  </si>
  <si>
    <t>LIB - Oral History</t>
  </si>
  <si>
    <t>LIB - Photographic Archives</t>
  </si>
  <si>
    <t>LIB - Stacks Maintenance</t>
  </si>
  <si>
    <t>Marching Band</t>
  </si>
  <si>
    <t>McConnell Center</t>
  </si>
  <si>
    <t>Med- Dept Admin</t>
  </si>
  <si>
    <t>Med-Card_Diab &amp; Obesity Ctr</t>
  </si>
  <si>
    <t>Med-Card-Inst of Moleclr Cardi</t>
  </si>
  <si>
    <t>Med-Cardiology</t>
  </si>
  <si>
    <t>Med-Chairman</t>
  </si>
  <si>
    <t>Med-Dermatology</t>
  </si>
  <si>
    <t>Med-Diabetes Education</t>
  </si>
  <si>
    <t>Med-Endocrinology</t>
  </si>
  <si>
    <t>Med-GastroenterologyHepatology</t>
  </si>
  <si>
    <t>Med-General Internal Medicine</t>
  </si>
  <si>
    <t>Media Resources</t>
  </si>
  <si>
    <t>Medical Administration AHES</t>
  </si>
  <si>
    <t>Medicare Compliance</t>
  </si>
  <si>
    <t>Medicine - Dean's Office</t>
  </si>
  <si>
    <t>Medicine - School Admin</t>
  </si>
  <si>
    <t>Medicine-Financial Aid</t>
  </si>
  <si>
    <t>MEDICINE-R</t>
  </si>
  <si>
    <t>Med-Infectious Diseases</t>
  </si>
  <si>
    <t>Med-Int Medicine Training</t>
  </si>
  <si>
    <t>Med-Liver Research</t>
  </si>
  <si>
    <t>Med-Oncology</t>
  </si>
  <si>
    <t>Med-Phys Medicine &amp; Rehab</t>
  </si>
  <si>
    <t>Med-Pulmonary</t>
  </si>
  <si>
    <t>Med-Renal</t>
  </si>
  <si>
    <t>Med-Rheumatology</t>
  </si>
  <si>
    <t>Med-U of L Bone Marrow Trans</t>
  </si>
  <si>
    <t>Med-Undergraduate Educ</t>
  </si>
  <si>
    <t>MetaCyte Business Lab</t>
  </si>
  <si>
    <t>Metropolitan College</t>
  </si>
  <si>
    <t>Metropolitan College - KCTCS</t>
  </si>
  <si>
    <t>Metropolitan College - UL</t>
  </si>
  <si>
    <t>Microbiology</t>
  </si>
  <si>
    <t>Minerva Ventures</t>
  </si>
  <si>
    <t>Muhammad Ali Institute</t>
  </si>
  <si>
    <t>Muhammed Ali Institute</t>
  </si>
  <si>
    <t>Music Administration</t>
  </si>
  <si>
    <t>Music Business</t>
  </si>
  <si>
    <t>Music Community Engagement</t>
  </si>
  <si>
    <t>Music Composition</t>
  </si>
  <si>
    <t>Music Education</t>
  </si>
  <si>
    <t>Music Education CE</t>
  </si>
  <si>
    <t>Music History</t>
  </si>
  <si>
    <t>Music History CE</t>
  </si>
  <si>
    <t>Music Instruction</t>
  </si>
  <si>
    <t>Music Theory</t>
  </si>
  <si>
    <t>Music Therapy</t>
  </si>
  <si>
    <t>Music Therapy Clinic CE</t>
  </si>
  <si>
    <t>Music-Applied Studies</t>
  </si>
  <si>
    <t>Music-Financial Aid</t>
  </si>
  <si>
    <t>Neurological Surgery</t>
  </si>
  <si>
    <t>Neurology</t>
  </si>
  <si>
    <t>Neuroscience Training</t>
  </si>
  <si>
    <t>Nursing Administration</t>
  </si>
  <si>
    <t>Nursing Education</t>
  </si>
  <si>
    <t>Nursing Practice</t>
  </si>
  <si>
    <t>Nursing Research</t>
  </si>
  <si>
    <t>Nursing-Financial Aid</t>
  </si>
  <si>
    <t>NURSING-R</t>
  </si>
  <si>
    <t>Ob/Gyn Administrative Support</t>
  </si>
  <si>
    <t>Ob/Gyn Generalist/Continuity</t>
  </si>
  <si>
    <t>Ob/Gyn Gyn Oncology</t>
  </si>
  <si>
    <t>Ob/Gyn Maternal Fetal Medicine</t>
  </si>
  <si>
    <t>Ob/Gyn Research</t>
  </si>
  <si>
    <t>Ob/Gyn Residency Program</t>
  </si>
  <si>
    <t>Ob/Gyn-FPMRS</t>
  </si>
  <si>
    <t>Ob/Gyn-MIGS/Gyn</t>
  </si>
  <si>
    <t>Ob/Gyn-REI</t>
  </si>
  <si>
    <t>Office of Communication &amp; Mktg</t>
  </si>
  <si>
    <t>Office of Community Engagement</t>
  </si>
  <si>
    <t>Office of Diversity &amp; Inclusio</t>
  </si>
  <si>
    <t>Office of Industry Engagement</t>
  </si>
  <si>
    <t>Office of Medical Education</t>
  </si>
  <si>
    <t>Office of Planning and Budget</t>
  </si>
  <si>
    <t>Office of Spec Events &amp; Prog</t>
  </si>
  <si>
    <t>Office of the President</t>
  </si>
  <si>
    <t>Office of the President-GIE</t>
  </si>
  <si>
    <t>Office of the Provost</t>
  </si>
  <si>
    <t>Ophthalmology/Visual Sciences</t>
  </si>
  <si>
    <t>Orchestral Activities</t>
  </si>
  <si>
    <t>Orthopedic Surgery</t>
  </si>
  <si>
    <t>Otolaryngology &amp; Comm Disorder</t>
  </si>
  <si>
    <t>Outcomes Research Inst</t>
  </si>
  <si>
    <t>Parking Administration</t>
  </si>
  <si>
    <t>Pathology</t>
  </si>
  <si>
    <t>Payroll Services</t>
  </si>
  <si>
    <t>Pediatrics</t>
  </si>
  <si>
    <t>PEDIATRICS-R</t>
  </si>
  <si>
    <t>Peds - Acupuncture</t>
  </si>
  <si>
    <t>Peds-Admin</t>
  </si>
  <si>
    <t>Peds-Adoles</t>
  </si>
  <si>
    <t>Peds-Allergy</t>
  </si>
  <si>
    <t>Peds-AmbuUCHS</t>
  </si>
  <si>
    <t>Peds-C&amp;Y</t>
  </si>
  <si>
    <t>Peds-Card</t>
  </si>
  <si>
    <t>Peds-CDU</t>
  </si>
  <si>
    <t>Peds-CEC</t>
  </si>
  <si>
    <t>Peds-CEC-CytoLab</t>
  </si>
  <si>
    <t>Peds-CEC-STAR</t>
  </si>
  <si>
    <t>Peds-Child Adolescent Psychiat</t>
  </si>
  <si>
    <t>Peds-CHSRU</t>
  </si>
  <si>
    <t>Peds-Clinical Sleep</t>
  </si>
  <si>
    <t>Peds-CritCare</t>
  </si>
  <si>
    <t>Peds-Diab Res</t>
  </si>
  <si>
    <t>Peds-ED</t>
  </si>
  <si>
    <t>Peds-Endo</t>
  </si>
  <si>
    <t>Peds-Forensic Medicine</t>
  </si>
  <si>
    <t>Peds-GI</t>
  </si>
  <si>
    <t>Peds-Hem/Onc</t>
  </si>
  <si>
    <t>Peds-Hosp</t>
  </si>
  <si>
    <t>Peds-ID</t>
  </si>
  <si>
    <t>Peds-International</t>
  </si>
  <si>
    <t>Peds-KCPCRU</t>
  </si>
  <si>
    <t>Peds-MedEd</t>
  </si>
  <si>
    <t>Peds-Neo-Biochem</t>
  </si>
  <si>
    <t>Peds-Neo-Followup</t>
  </si>
  <si>
    <t>Peds-Neo-Immun</t>
  </si>
  <si>
    <t>Peds-Neonatal</t>
  </si>
  <si>
    <t>Peds-Neo-Physi</t>
  </si>
  <si>
    <t>Peds-Neo-Res</t>
  </si>
  <si>
    <t>Peds-Nephrology</t>
  </si>
  <si>
    <t>Peds-Pathology</t>
  </si>
  <si>
    <t>Peds-Pharm&amp;Tox</t>
  </si>
  <si>
    <t>Peds-Pulmonology</t>
  </si>
  <si>
    <t>Peds-Res Institute</t>
  </si>
  <si>
    <t>Peds-Rheumatology</t>
  </si>
  <si>
    <t>Peds-Sleep Med</t>
  </si>
  <si>
    <t>Peds-Transgenic Core</t>
  </si>
  <si>
    <t>Performance Studies</t>
  </si>
  <si>
    <t>Pharmacology</t>
  </si>
  <si>
    <t>Physical Medicine &amp; Rehabilita</t>
  </si>
  <si>
    <t>Physical Plant</t>
  </si>
  <si>
    <t>Physical Plant - GIE</t>
  </si>
  <si>
    <t>PHYSICAL PLANT-R</t>
  </si>
  <si>
    <t>Physiology</t>
  </si>
  <si>
    <t>Planning/Design/Construction</t>
  </si>
  <si>
    <t>Police</t>
  </si>
  <si>
    <t>Postal Service</t>
  </si>
  <si>
    <t>PRESIDENT-R</t>
  </si>
  <si>
    <t>President's Home</t>
  </si>
  <si>
    <t>Primary Care Center</t>
  </si>
  <si>
    <t>Privacy Office</t>
  </si>
  <si>
    <t>Proc Imprvemnt &amp; Bus Analytics</t>
  </si>
  <si>
    <t>PROVOST-R</t>
  </si>
  <si>
    <t>Psych-ACB Outpatient Psych</t>
  </si>
  <si>
    <t>Psych-Behavioral Med Progs</t>
  </si>
  <si>
    <t>Psych-Chair's Office &amp; Admin</t>
  </si>
  <si>
    <t>Psych-Child Psychiatry Progs</t>
  </si>
  <si>
    <t>Psych-Combined Educ Progs</t>
  </si>
  <si>
    <t>Psych-Community Psych  Progs</t>
  </si>
  <si>
    <t>Psych-Emergency Psychiatry</t>
  </si>
  <si>
    <t>Psych-Evoked Potentials Lab</t>
  </si>
  <si>
    <t>Psych-Geriatric Psych Progs</t>
  </si>
  <si>
    <t>PSYCHIATRY-R</t>
  </si>
  <si>
    <t>Psych-Inpatient consult Prog</t>
  </si>
  <si>
    <t>Psych-Mood Disorders Lab</t>
  </si>
  <si>
    <t>Psych-Norton Inpatient Psych</t>
  </si>
  <si>
    <t>Psych-Other Outpatient Progs</t>
  </si>
  <si>
    <t>Psych-ULH Inpatient Psych</t>
  </si>
  <si>
    <t>Public Safety</t>
  </si>
  <si>
    <t>Purchasing</t>
  </si>
  <si>
    <t>Radiation Oncology</t>
  </si>
  <si>
    <t>Radiation Safety Office</t>
  </si>
  <si>
    <t>Rauch Planetarium</t>
  </si>
  <si>
    <t>Reference Assistance &amp; Instruc</t>
  </si>
  <si>
    <t>Registrar</t>
  </si>
  <si>
    <t>Research Resources Center</t>
  </si>
  <si>
    <t>Residence Administration</t>
  </si>
  <si>
    <t>Risk Mgmt</t>
  </si>
  <si>
    <t>Rural Health Care</t>
  </si>
  <si>
    <t>Safety Program</t>
  </si>
  <si>
    <t>Sch of Publ Hlth &amp; Info Sci</t>
  </si>
  <si>
    <t>SCHL OF PUBL HLTH &amp; INFO SCI-R</t>
  </si>
  <si>
    <t>SCHOOL OF LAW-R</t>
  </si>
  <si>
    <t>SCHOOL OF MEDICINE-R</t>
  </si>
  <si>
    <t>SCHOOL OF MUSIC-R</t>
  </si>
  <si>
    <t>Senior VP for Fin and Admin</t>
  </si>
  <si>
    <t>Service Learning</t>
  </si>
  <si>
    <t>SGA-Student Activities</t>
  </si>
  <si>
    <t>Shelby Administration</t>
  </si>
  <si>
    <t>Shelby Building Maintenance</t>
  </si>
  <si>
    <t>Shelby Campus Road Improvment</t>
  </si>
  <si>
    <t>Shelby Custodial Services</t>
  </si>
  <si>
    <t>Shelby Grounds Maintenance</t>
  </si>
  <si>
    <t>SIGS Administration</t>
  </si>
  <si>
    <t>SIGS Interdisciplinary Program</t>
  </si>
  <si>
    <t>SIGS Student Tuition Awards</t>
  </si>
  <si>
    <t>SIM LAB/Stand Patients</t>
  </si>
  <si>
    <t>Spd WKU Murray Engineering Pro</t>
  </si>
  <si>
    <t>Spd-Acad Student Support Srv</t>
  </si>
  <si>
    <t>Spd-Bio-Engineering</t>
  </si>
  <si>
    <t>Spd-Business Center</t>
  </si>
  <si>
    <t>Spd-Chemical Engineering</t>
  </si>
  <si>
    <t>Spd-Civil &amp; Environmental Eng</t>
  </si>
  <si>
    <t>Spd-Comp Eng. &amp; Comp Sci.</t>
  </si>
  <si>
    <t>SPD-Conn Center</t>
  </si>
  <si>
    <t>Spd-Conn Center</t>
  </si>
  <si>
    <t>Spd-Ctr for Intrastructure Res</t>
  </si>
  <si>
    <t>Spd-Dahelm Ser Ctr</t>
  </si>
  <si>
    <t>Spd-Development</t>
  </si>
  <si>
    <t>Spd-Elec &amp; Computer Eng.</t>
  </si>
  <si>
    <t>Spd-Electooptics Inst.</t>
  </si>
  <si>
    <t>SPD-Electroopt Ics Inst</t>
  </si>
  <si>
    <t>Spd-Electrooptics Inst</t>
  </si>
  <si>
    <t>Spd-Eng. Fundamentals</t>
  </si>
  <si>
    <t>Spd-Financial Aid</t>
  </si>
  <si>
    <t>Spd-Industrial Engineering</t>
  </si>
  <si>
    <t>Spd-LoDi</t>
  </si>
  <si>
    <t>Spd-Lutz Microfabrication Lab</t>
  </si>
  <si>
    <t>SPD-Materials</t>
  </si>
  <si>
    <t>Spd-Mechanical Engineering</t>
  </si>
  <si>
    <t>Spd-Micro/Nano Tech Cntr</t>
  </si>
  <si>
    <t>SPD-Micro/Nano Technology Cntr</t>
  </si>
  <si>
    <t>SPD-OIP</t>
  </si>
  <si>
    <t>Spd-OIP</t>
  </si>
  <si>
    <t>Spd-Speed Info. Technology</t>
  </si>
  <si>
    <t>Spd-Speed School of Engr Admin</t>
  </si>
  <si>
    <t>Spd-Stream Institute</t>
  </si>
  <si>
    <t>Spd-Vogt Engineering Center</t>
  </si>
  <si>
    <t>Speed School of Engineering-R</t>
  </si>
  <si>
    <t>Sr. VP for F&amp;A Office</t>
  </si>
  <si>
    <t>Staff Grievance Officer</t>
  </si>
  <si>
    <t>Staff Senate</t>
  </si>
  <si>
    <t>Student Development</t>
  </si>
  <si>
    <t>Student Enrollment Services</t>
  </si>
  <si>
    <t>Student Government</t>
  </si>
  <si>
    <t>Student Involvement</t>
  </si>
  <si>
    <t>Student Organizations</t>
  </si>
  <si>
    <t>Studio Perform &amp; Pedagogy CE</t>
  </si>
  <si>
    <t>Studio Perform Pedagogy CE</t>
  </si>
  <si>
    <t>Studio Performance &amp; Pedagogy</t>
  </si>
  <si>
    <t>Surgery - AHES-Training</t>
  </si>
  <si>
    <t>Surgery - Comm Disorders</t>
  </si>
  <si>
    <t>Surgery - General</t>
  </si>
  <si>
    <t>Surgery - Hand</t>
  </si>
  <si>
    <t>Surgery - Oncology</t>
  </si>
  <si>
    <t>Surgery - Otolaryngology</t>
  </si>
  <si>
    <t>Surgery - Pediatric</t>
  </si>
  <si>
    <t>Surgery - Plastic</t>
  </si>
  <si>
    <t>Surgery - Thoracic &amp; Cardio</t>
  </si>
  <si>
    <t>Surgery - Urolog</t>
  </si>
  <si>
    <t>SURGERY-R</t>
  </si>
  <si>
    <t>Surgery-Transplant</t>
  </si>
  <si>
    <t>Surgery-Vascular</t>
  </si>
  <si>
    <t>Surplus Property</t>
  </si>
  <si>
    <t>Sustainability</t>
  </si>
  <si>
    <t>Technical Services</t>
  </si>
  <si>
    <t>Technology Transfer Office</t>
  </si>
  <si>
    <t>The Commonwealth Institute</t>
  </si>
  <si>
    <t>Theraputics &amp; Toxicology</t>
  </si>
  <si>
    <t>UGA Administration</t>
  </si>
  <si>
    <t>UGA-External Acad Affairs</t>
  </si>
  <si>
    <t>ULF -  Affiliates</t>
  </si>
  <si>
    <t>ULF - Administration</t>
  </si>
  <si>
    <t>ULF - Annuities/Trusts</t>
  </si>
  <si>
    <t>ULF - Endowments</t>
  </si>
  <si>
    <t>ULF - FHIT</t>
  </si>
  <si>
    <t>ULF - Investment Manager</t>
  </si>
  <si>
    <t>ULF - Property</t>
  </si>
  <si>
    <t>ULF - Short-term Investments</t>
  </si>
  <si>
    <t>ULF - UHI</t>
  </si>
  <si>
    <t>ULF - ULH, Inc</t>
  </si>
  <si>
    <t>ULF Managed LLCs</t>
  </si>
  <si>
    <t>ULH Housing Partners</t>
  </si>
  <si>
    <t>University Counsel</t>
  </si>
  <si>
    <t>UNIVERSITY LIBRARIES-R</t>
  </si>
  <si>
    <t>Upward Bound</t>
  </si>
  <si>
    <t>Utilities - Belknap</t>
  </si>
  <si>
    <t>Utilities - HSC</t>
  </si>
  <si>
    <t>Utilities - Shelby</t>
  </si>
  <si>
    <t>Vice Provost for Div &amp; Eq Opp</t>
  </si>
  <si>
    <t>VP - Human Resources - R</t>
  </si>
  <si>
    <t>VP ATHLETICS-R</t>
  </si>
  <si>
    <t>VP Business Affairs</t>
  </si>
  <si>
    <t>VP BUSINESS AFFAIRS - R</t>
  </si>
  <si>
    <t>VP Business Affairs-DST</t>
  </si>
  <si>
    <t>VP Business Affairs-GIE</t>
  </si>
  <si>
    <t>VP Community Engagement-R</t>
  </si>
  <si>
    <t>VP Finance</t>
  </si>
  <si>
    <t>VP Finance - Reserve</t>
  </si>
  <si>
    <t>VP FINANCE-R</t>
  </si>
  <si>
    <t>VP for Strategy/Gen Counsel</t>
  </si>
  <si>
    <t>VP Human Resources</t>
  </si>
  <si>
    <t>VP Human Resources - GIE</t>
  </si>
  <si>
    <t>VP Information Technology</t>
  </si>
  <si>
    <t>VP INFORMATION TECHNOLOGY-R</t>
  </si>
  <si>
    <t>VP Student Affairs</t>
  </si>
  <si>
    <t>VP STUDENT AFFAIRS-R</t>
  </si>
  <si>
    <t>VP Student Affairs-SA</t>
  </si>
  <si>
    <t>VP Student Affairs-STS</t>
  </si>
  <si>
    <t>VP UNIVERSITY ADVANCEMENT-R</t>
  </si>
  <si>
    <t>VPA-Administration</t>
  </si>
  <si>
    <t>VPA-Baseball-Men</t>
  </si>
  <si>
    <t>VPA-Basketball-Men</t>
  </si>
  <si>
    <t>VPA-Basketball-Women</t>
  </si>
  <si>
    <t>VPA-Capital Projects</t>
  </si>
  <si>
    <t>VPA-Contingency</t>
  </si>
  <si>
    <t>VPA-Facilities Operation</t>
  </si>
  <si>
    <t>VPA-Field Hockey-Women</t>
  </si>
  <si>
    <t>VPA-Financial Aid</t>
  </si>
  <si>
    <t>VPA-Football</t>
  </si>
  <si>
    <t>VPA-Golf-Men</t>
  </si>
  <si>
    <t>VPA-Golf-Women</t>
  </si>
  <si>
    <t>VPA-Marketing &amp; Devel</t>
  </si>
  <si>
    <t>VPA-Other</t>
  </si>
  <si>
    <t>VPA-Rowing-Women</t>
  </si>
  <si>
    <t>VPA-Soccer-Men</t>
  </si>
  <si>
    <t>VPA-Soccer-Women</t>
  </si>
  <si>
    <t>VPA-Softball-Women</t>
  </si>
  <si>
    <t>VPA-Spirit Groups</t>
  </si>
  <si>
    <t>VPA-Stadium</t>
  </si>
  <si>
    <t>VPA-Support Services</t>
  </si>
  <si>
    <t>VPA-Swimming-Men</t>
  </si>
  <si>
    <t>VPA-Swimming-Women</t>
  </si>
  <si>
    <t>VPA-Tennis Center</t>
  </si>
  <si>
    <t>VPA-Tennis-Men</t>
  </si>
  <si>
    <t>VPA-Tennis-Women</t>
  </si>
  <si>
    <t>VPA-Track/CC-Men</t>
  </si>
  <si>
    <t>VPA-Track/CC-Women</t>
  </si>
  <si>
    <t>VPA-Volleyball-Women</t>
  </si>
  <si>
    <t>VPBA Systems Administration</t>
  </si>
  <si>
    <t>VP-Community Engagement</t>
  </si>
  <si>
    <t>VPF - ASP</t>
  </si>
  <si>
    <t>VPF - Budget</t>
  </si>
  <si>
    <t>VPF - Financial Aid</t>
  </si>
  <si>
    <t>VPF - GIE</t>
  </si>
  <si>
    <t>VPF-Audit Services</t>
  </si>
  <si>
    <t>VPF-Bursar</t>
  </si>
  <si>
    <t>VPF-Bursar-Fin Aid</t>
  </si>
  <si>
    <t>VPF-Controller</t>
  </si>
  <si>
    <t>VPF-Controller-Aux</t>
  </si>
  <si>
    <t>VPF-Controller-GIE</t>
  </si>
  <si>
    <t>VPF-Controller-TR</t>
  </si>
  <si>
    <t>VPF-Financial Admin</t>
  </si>
  <si>
    <t>VPF-Systems Administration</t>
  </si>
  <si>
    <t>VPSA - SAC Admin - STS</t>
  </si>
  <si>
    <t>VPSA Project Fund</t>
  </si>
  <si>
    <t>VPSA-A&amp;S Student Council</t>
  </si>
  <si>
    <t>VPSA-Access</t>
  </si>
  <si>
    <t>VPSA-Admissions Publications</t>
  </si>
  <si>
    <t>VPSA-Admissions-SA</t>
  </si>
  <si>
    <t>VPSA-Admissions-STS</t>
  </si>
  <si>
    <t>VPSA-AH Student Council</t>
  </si>
  <si>
    <t>VPSA-ASST VP FOR STU LIFE-R</t>
  </si>
  <si>
    <t>VPSA-Asst VP Stu Life-SA</t>
  </si>
  <si>
    <t>VPSA-Bettie Johnson Hall</t>
  </si>
  <si>
    <t>VPSA-Business Student Council</t>
  </si>
  <si>
    <t>VPSA-Cardinal Hall</t>
  </si>
  <si>
    <t>VPSA-Career Development Center</t>
  </si>
  <si>
    <t>VPSA-Catalog Mailings</t>
  </si>
  <si>
    <t>VPSA-Commencement</t>
  </si>
  <si>
    <t>VPSA-Community Center</t>
  </si>
  <si>
    <t>VPSA-Couns &amp; Career Services</t>
  </si>
  <si>
    <t>VPSA-COUNS &amp; CAREER SRVCS-R</t>
  </si>
  <si>
    <t>VPSA-Counseling Center</t>
  </si>
  <si>
    <t>VPSA-Dent Student Council</t>
  </si>
  <si>
    <t>VPSA-Disability Res Ctr-SA</t>
  </si>
  <si>
    <t>VPSA-Disability Res Ctr-STS</t>
  </si>
  <si>
    <t>VPSA-Dormitory Activities</t>
  </si>
  <si>
    <t>VPSA-Education Student Council</t>
  </si>
  <si>
    <t>VPSA-Financial Aid</t>
  </si>
  <si>
    <t>VPSA-Financial Aid-SA</t>
  </si>
  <si>
    <t>VPSA-Financial Aid-STS</t>
  </si>
  <si>
    <t>VPSA-Frat Housing</t>
  </si>
  <si>
    <t>VPSA-Grad Recruitment</t>
  </si>
  <si>
    <t>VPSA-Graduate Student Council</t>
  </si>
  <si>
    <t>VPSA-Housing and Res Life</t>
  </si>
  <si>
    <t>VPSA-Housing and Res Life-STS</t>
  </si>
  <si>
    <t>VPSA-Housing Reserve</t>
  </si>
  <si>
    <t>VPSA-Int'l Service Learning</t>
  </si>
  <si>
    <t>VPSA-Intramurals - HSC</t>
  </si>
  <si>
    <t>VPSA-Intramurals-SA</t>
  </si>
  <si>
    <t>VPSA-Intramurals-STS</t>
  </si>
  <si>
    <t>VPSA-Johnny Unitas Tower</t>
  </si>
  <si>
    <t>VPSA-Kent Student Council</t>
  </si>
  <si>
    <t>VPSA-Law Student Bar Assn</t>
  </si>
  <si>
    <t>VPSA-Louisville Hall</t>
  </si>
  <si>
    <t>VPSA-Med Student Council</t>
  </si>
  <si>
    <t>VPSA-Med/Dent Apts &amp; Dorms</t>
  </si>
  <si>
    <t>VPSA-Mentor Porgram</t>
  </si>
  <si>
    <t>VPSA-Miller Hall</t>
  </si>
  <si>
    <t>VPSA-Minority Project Fund</t>
  </si>
  <si>
    <t>VPSA-Minority Recruitment</t>
  </si>
  <si>
    <t>VPSA-Music Student Coucil</t>
  </si>
  <si>
    <t>VPSA-Nursing Student Council</t>
  </si>
  <si>
    <t>VPSA-Orientation</t>
  </si>
  <si>
    <t>VPSA-Phase 2 Hall</t>
  </si>
  <si>
    <t>VPSA-Registrar-ASP</t>
  </si>
  <si>
    <t>VPSA-Registrar-STS</t>
  </si>
  <si>
    <t>VPSA-SA Project Fund</t>
  </si>
  <si>
    <t>VPSA-SAC - Bldg services</t>
  </si>
  <si>
    <t>VPSA-SAC Admin</t>
  </si>
  <si>
    <t>VPSA-SA-Minority Projects</t>
  </si>
  <si>
    <t>VPSA-Speed Student Council</t>
  </si>
  <si>
    <t>VPSA-Stevenson Hall</t>
  </si>
  <si>
    <t>VPSA-Stu Activities-SA</t>
  </si>
  <si>
    <t>VPSA-Student Activites-STS</t>
  </si>
  <si>
    <t>VPSA-Student Activities</t>
  </si>
  <si>
    <t>VPSA-Student Government</t>
  </si>
  <si>
    <t>VPSA-Student Legal Services</t>
  </si>
  <si>
    <t>VPSA-Student Life Spec Proj</t>
  </si>
  <si>
    <t>VPSA-STUDENT SERVICES-R</t>
  </si>
  <si>
    <t>VPSA-Student Services-SA</t>
  </si>
  <si>
    <t>VPSA-Student Services-STS</t>
  </si>
  <si>
    <t>VPSA-Student Telecounsel Prog</t>
  </si>
  <si>
    <t>VPSA-Testing Services</t>
  </si>
  <si>
    <t>VPSA-Threlkeld Hall</t>
  </si>
  <si>
    <t>VPSA-Univ Tower Apartments</t>
  </si>
  <si>
    <t>VPSA-University Career Center</t>
  </si>
  <si>
    <t>VPUA-Admin</t>
  </si>
  <si>
    <t>VPUA-Advancement Services</t>
  </si>
  <si>
    <t>VPUA-Alumni Association</t>
  </si>
  <si>
    <t>VPUA-Alumni Networks</t>
  </si>
  <si>
    <t>VPUA-Development</t>
  </si>
  <si>
    <t>VPUA-Financial Aid</t>
  </si>
  <si>
    <t>VPUA-WUOL</t>
  </si>
  <si>
    <t>Wind Band Activites</t>
  </si>
  <si>
    <t>Women's Center</t>
  </si>
  <si>
    <t>Women's Lacrosse</t>
  </si>
  <si>
    <t>Worker's Compensation</t>
  </si>
  <si>
    <t>Difference</t>
  </si>
  <si>
    <t>of collections</t>
  </si>
  <si>
    <t xml:space="preserve"> of collections</t>
  </si>
  <si>
    <t>ULP Overhead</t>
  </si>
  <si>
    <t>User Account</t>
  </si>
  <si>
    <t>EHR</t>
  </si>
  <si>
    <t>GE Centricity</t>
  </si>
  <si>
    <t>Patient Keeper</t>
  </si>
  <si>
    <t>FY23</t>
  </si>
  <si>
    <t>Payor Mix Ky Medicaid</t>
  </si>
  <si>
    <t>Clinical Revenue calcuating increase YOY</t>
  </si>
  <si>
    <t>TOTAL FY23</t>
  </si>
  <si>
    <t>Contract #1</t>
  </si>
  <si>
    <t>Contract #2</t>
  </si>
  <si>
    <t>Computer (if needed)</t>
  </si>
  <si>
    <t>*** Copy in KPI Dashboard for Provider that is being used as basis for calculation ***</t>
  </si>
  <si>
    <t>*** Copy in Monthly Billing Area Dashboard for Division to determine Medicaid Mix ***</t>
  </si>
  <si>
    <t>Fringe Benefit Rates</t>
  </si>
  <si>
    <t>Dean's Tax</t>
  </si>
  <si>
    <t xml:space="preserve">Phone (1FTE) </t>
  </si>
  <si>
    <t>Year 4</t>
  </si>
  <si>
    <t>Contract Support - UL:</t>
  </si>
  <si>
    <t>Contract Support - ULP:</t>
  </si>
  <si>
    <t>EVPHA Support</t>
  </si>
  <si>
    <t>Total Net Income/Loss</t>
  </si>
  <si>
    <t>Per ProForma</t>
  </si>
  <si>
    <t>Salary and Fringe Rate Increase</t>
  </si>
  <si>
    <t>Salary</t>
  </si>
  <si>
    <t xml:space="preserve">Direct Profit (Loss) </t>
  </si>
  <si>
    <t>Indirect Expenses</t>
  </si>
  <si>
    <t>Rent</t>
  </si>
  <si>
    <t>Support Staff</t>
  </si>
  <si>
    <t>Total Profit/(Loss)</t>
  </si>
  <si>
    <t>Fringe Benefits &amp; PR Tax - 2</t>
  </si>
  <si>
    <t>Personnel Expense (1-3)</t>
  </si>
  <si>
    <t>Total Indirect Expenses</t>
  </si>
  <si>
    <t>Other Operating Supplies &amp; Expenses - 7</t>
  </si>
  <si>
    <t>ULP Allocations - 5</t>
  </si>
  <si>
    <t>Insurance - Liability - 9</t>
  </si>
  <si>
    <t>Dean's Tax - 4</t>
  </si>
  <si>
    <t>Computer - 8</t>
  </si>
  <si>
    <t>Academic Program Support - 6</t>
  </si>
  <si>
    <t>Operating Expense (4-9)</t>
  </si>
  <si>
    <t>Clinical Site #1</t>
  </si>
  <si>
    <t>Clinical Site #2</t>
  </si>
  <si>
    <t>Clinical Site #3</t>
  </si>
  <si>
    <t>Total Rent</t>
  </si>
  <si>
    <t>Percent Occupation</t>
  </si>
  <si>
    <t>Alloc Rent</t>
  </si>
  <si>
    <t>Clinic Support Site #1</t>
  </si>
  <si>
    <t>Clinic Support Site #3</t>
  </si>
  <si>
    <t>Clinic Support Site #2</t>
  </si>
  <si>
    <t>Total Cost</t>
  </si>
  <si>
    <t>Admin Supplies (List as necessary)</t>
  </si>
  <si>
    <t>Rent Escalator</t>
  </si>
  <si>
    <t>Sponsored Programs - UL:</t>
  </si>
  <si>
    <t>Other Revenue - UL:</t>
  </si>
  <si>
    <t>Other Revenue - ULP:</t>
  </si>
  <si>
    <t>Detail #1</t>
  </si>
  <si>
    <t>Detail #2</t>
  </si>
  <si>
    <t>Detail #3</t>
  </si>
  <si>
    <t>Grant #2</t>
  </si>
  <si>
    <t>Grant #3</t>
  </si>
  <si>
    <t>Contract #3</t>
  </si>
  <si>
    <t>EVPHA Support - UL:</t>
  </si>
  <si>
    <t>EVPHA Support - ULP:</t>
  </si>
  <si>
    <t>Hospital Support</t>
  </si>
  <si>
    <r>
      <rPr>
        <b/>
        <vertAlign val="superscript"/>
        <sz val="11"/>
        <color theme="1"/>
        <rFont val="Calibri"/>
        <family val="2"/>
        <scheme val="minor"/>
      </rPr>
      <t xml:space="preserve">1 </t>
    </r>
    <r>
      <rPr>
        <b/>
        <sz val="11"/>
        <color theme="1"/>
        <rFont val="Calibri"/>
        <family val="2"/>
        <scheme val="minor"/>
      </rPr>
      <t>Include Fringe Benefits under each Funding Source.</t>
    </r>
  </si>
  <si>
    <r>
      <rPr>
        <b/>
        <vertAlign val="superscript"/>
        <sz val="11"/>
        <color theme="1"/>
        <rFont val="Calibri"/>
        <family val="2"/>
        <scheme val="minor"/>
      </rPr>
      <t xml:space="preserve">2 </t>
    </r>
    <r>
      <rPr>
        <b/>
        <sz val="11"/>
        <color theme="1"/>
        <rFont val="Calibri"/>
        <family val="2"/>
        <scheme val="minor"/>
      </rPr>
      <t xml:space="preserve">The revenue categories match those presented on the All Funds reports. Provide revenue estimate calculation and detail for each category in which revenue is reported. Below is list of required items. </t>
    </r>
  </si>
  <si>
    <r>
      <rPr>
        <b/>
        <vertAlign val="superscript"/>
        <sz val="11"/>
        <color theme="1"/>
        <rFont val="Calibri"/>
        <family val="2"/>
        <scheme val="minor"/>
      </rPr>
      <t>3</t>
    </r>
    <r>
      <rPr>
        <b/>
        <sz val="11"/>
        <color theme="1"/>
        <rFont val="Calibri"/>
        <family val="2"/>
        <scheme val="minor"/>
      </rPr>
      <t xml:space="preserve"> If the position projects a Net Loss, provide overall Department planning analysis regarding how the loss will be funded by Department.</t>
    </r>
  </si>
  <si>
    <r>
      <rPr>
        <b/>
        <vertAlign val="superscript"/>
        <sz val="11"/>
        <color theme="1"/>
        <rFont val="Calibri"/>
        <family val="2"/>
        <scheme val="minor"/>
      </rPr>
      <t>4</t>
    </r>
    <r>
      <rPr>
        <b/>
        <sz val="11"/>
        <color theme="1"/>
        <rFont val="Calibri"/>
        <family val="2"/>
        <scheme val="minor"/>
      </rPr>
      <t xml:space="preserve"> If this position will receive funding from ULP, the amounts must be included within this pro forma. </t>
    </r>
  </si>
  <si>
    <t>General Funds</t>
  </si>
  <si>
    <t>Revenue (12-21)</t>
  </si>
  <si>
    <t>Hospital Contract Support -13-14</t>
  </si>
  <si>
    <t>EVPHA Support - 15-16</t>
  </si>
  <si>
    <t>Endowments and Gifts - 17</t>
  </si>
  <si>
    <t>Sponsored Programs - 19</t>
  </si>
  <si>
    <t>General Funds - 18</t>
  </si>
  <si>
    <t>Other Revenue - 20-21</t>
  </si>
  <si>
    <t>Indirect Expenses (22-24)</t>
  </si>
  <si>
    <t>Rent - 22</t>
  </si>
  <si>
    <t>Support Staff - 23</t>
  </si>
  <si>
    <t>Admin Supplies - 24</t>
  </si>
  <si>
    <t>CBO/Billing Company Rate</t>
  </si>
  <si>
    <t>Internal Department Overhead (if necessary)</t>
  </si>
  <si>
    <t>Liability Insurance</t>
  </si>
  <si>
    <t>Clinical Revenue (FT) -11</t>
  </si>
  <si>
    <t>Estimate Details</t>
  </si>
  <si>
    <t>Adjust 12 month average as necessary for differences from basis provider (cFTE difference, etc) and enter amount into Cell E45 on Estimate Details Tab</t>
  </si>
  <si>
    <t>Enter KY MEDICAID percentage into Cell E44 on Estimates Detail Tab</t>
  </si>
  <si>
    <t>Faculty/Staff Salary - 1</t>
  </si>
  <si>
    <t>Title</t>
  </si>
  <si>
    <t>Grant #1</t>
  </si>
  <si>
    <t>FY24</t>
  </si>
  <si>
    <t>TOTAL FY24</t>
  </si>
  <si>
    <t>2021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</si>
</sst>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1" formatCode="_(* #,##0_);_(* \(#,##0\);_(* &quot;-&quot;_);_(@_)"/>
    <numFmt numFmtId="43" formatCode="_(* #,##0.00_);_(* \(#,##0.00\);_(* &quot;-&quot;??_);_(@_)"/>
    <numFmt numFmtId="164" formatCode="_(* #,##0_);_(* \(#,##0\);_(* &quot;-&quot;??_);_(@_)"/>
    <numFmt numFmtId="165" formatCode="_(&quot;$&quot;* #,##0_);_(&quot;$&quot;* \(#,##0\);_(&quot;$&quot;* &quot;-&quot;??_);_(@_)"/>
    <numFmt numFmtId="166" formatCode="0.0%"/>
  </numFmts>
  <fonts count="19" x14ac:knownFonts="1">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1"/>
      <color theme="1"/>
      <name val="Calibri"/>
      <family val="2"/>
      <scheme val="minor"/>
    </font>
    <font>
      <b/>
      <sz val="10"/>
      <color theme="1"/>
      <name val="Calibri"/>
      <family val="2"/>
      <scheme val="minor"/>
    </font>
    <font>
      <b/>
      <u/>
      <sz val="10"/>
      <color theme="1"/>
      <name val="Calibri"/>
      <family val="2"/>
      <scheme val="minor"/>
    </font>
    <font>
      <b/>
      <sz val="11"/>
      <color theme="1"/>
      <name val="Calibri"/>
      <family val="2"/>
      <scheme val="minor"/>
    </font>
    <font>
      <sz val="10"/>
      <name val="Arial"/>
      <family val="2"/>
    </font>
    <font>
      <sz val="11"/>
      <color rgb="FFFF0000"/>
      <name val="Calibri"/>
      <family val="2"/>
      <scheme val="minor"/>
    </font>
    <font>
      <b/>
      <sz val="11"/>
      <name val="Calibri"/>
      <family val="2"/>
      <scheme val="minor"/>
    </font>
    <font>
      <b/>
      <vertAlign val="superscript"/>
      <sz val="11"/>
      <color theme="1"/>
      <name val="Calibri"/>
      <family val="2"/>
      <scheme val="minor"/>
    </font>
    <font>
      <sz val="10"/>
      <name val="Calibri"/>
      <family val="2"/>
      <scheme val="minor"/>
    </font>
    <font>
      <sz val="10"/>
      <color rgb="FFFF0000"/>
      <name val="Calibri"/>
      <family val="2"/>
      <scheme val="minor"/>
    </font>
    <font>
      <sz val="11"/>
      <name val="Calibri"/>
      <family val="2"/>
      <scheme val="minor"/>
    </font>
    <font>
      <sz val="10"/>
      <color rgb="FF3F3F76"/>
      <name val="Calibri"/>
      <family val="2"/>
      <scheme val="minor"/>
    </font>
    <font>
      <sz val="11"/>
      <color rgb="FF3F3F76"/>
      <name val="Calibri"/>
      <family val="2"/>
      <scheme val="minor"/>
    </font>
    <font>
      <b/>
      <sz val="11"/>
      <color rgb="FF3F3F76"/>
      <name val="Calibri"/>
      <family val="2"/>
      <scheme val="minor"/>
    </font>
    <font>
      <sz val="10"/>
      <color rgb="FF7030A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rgb="FFFFCC99"/>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tint="0.79998168889431442"/>
        <bgColor indexed="64"/>
      </patternFill>
    </fill>
  </fills>
  <borders count="22">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rgb="FFFF0000"/>
      </bottom>
      <diagonal/>
    </border>
    <border>
      <left style="thin">
        <color indexed="64"/>
      </left>
      <right/>
      <top/>
      <bottom/>
      <diagonal/>
    </border>
    <border>
      <left/>
      <right style="thin">
        <color indexed="64"/>
      </right>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bottom style="thin">
        <color rgb="FF7F7F7F"/>
      </bottom>
      <diagonal/>
    </border>
  </borders>
  <cellStyleXfs count="5">
    <xf numFmtId="0" fontId="0" fillId="0" borderId="0"/>
    <xf numFmtId="43" fontId="4" fillId="0" borderId="0" applyFont="0" applyFill="0" applyBorder="0" applyAlignment="0" applyProtection="0"/>
    <xf numFmtId="9" fontId="4" fillId="0" borderId="0" applyFont="0" applyFill="0" applyBorder="0" applyAlignment="0" applyProtection="0"/>
    <xf numFmtId="0" fontId="8" fillId="0" borderId="0"/>
    <xf numFmtId="0" fontId="15" fillId="5" borderId="20" applyNumberFormat="0" applyAlignment="0" applyProtection="0"/>
  </cellStyleXfs>
  <cellXfs count="218">
    <xf numFmtId="0" fontId="0" fillId="0" borderId="0" xfId="0"/>
    <xf numFmtId="43" fontId="0" fillId="0" borderId="0" xfId="1" applyFont="1"/>
    <xf numFmtId="0" fontId="5" fillId="0" borderId="0" xfId="0" applyFont="1"/>
    <xf numFmtId="0" fontId="6" fillId="0" borderId="0" xfId="0" applyFont="1"/>
    <xf numFmtId="164" fontId="5" fillId="0" borderId="0" xfId="1" applyNumberFormat="1" applyFont="1" applyAlignment="1">
      <alignment horizontal="center" wrapText="1"/>
    </xf>
    <xf numFmtId="0" fontId="5" fillId="0" borderId="1" xfId="0" applyFont="1" applyBorder="1"/>
    <xf numFmtId="164" fontId="5" fillId="0" borderId="0" xfId="1" applyNumberFormat="1" applyFont="1" applyBorder="1" applyAlignment="1">
      <alignment horizontal="center"/>
    </xf>
    <xf numFmtId="0" fontId="0" fillId="0" borderId="0" xfId="0" applyFont="1" applyBorder="1"/>
    <xf numFmtId="0" fontId="5" fillId="0" borderId="1" xfId="0" applyFont="1" applyBorder="1" applyAlignment="1">
      <alignment horizontal="left"/>
    </xf>
    <xf numFmtId="164" fontId="5" fillId="0" borderId="5" xfId="1" applyNumberFormat="1" applyFont="1" applyBorder="1" applyAlignment="1">
      <alignment horizontal="center" wrapText="1"/>
    </xf>
    <xf numFmtId="164" fontId="5" fillId="0" borderId="6" xfId="1" applyNumberFormat="1" applyFont="1" applyBorder="1" applyAlignment="1">
      <alignment horizontal="center"/>
    </xf>
    <xf numFmtId="164" fontId="5" fillId="0" borderId="7" xfId="1" applyNumberFormat="1" applyFont="1" applyBorder="1" applyAlignment="1">
      <alignment horizontal="center"/>
    </xf>
    <xf numFmtId="164" fontId="0" fillId="0" borderId="0" xfId="1" applyNumberFormat="1" applyFont="1"/>
    <xf numFmtId="0" fontId="0" fillId="0" borderId="0" xfId="0" applyAlignment="1">
      <alignment vertical="top"/>
    </xf>
    <xf numFmtId="0" fontId="9" fillId="2" borderId="0" xfId="0" applyFont="1" applyFill="1" applyAlignment="1">
      <alignment vertical="top"/>
    </xf>
    <xf numFmtId="0" fontId="7" fillId="0" borderId="1" xfId="0" applyFont="1" applyBorder="1"/>
    <xf numFmtId="43" fontId="7" fillId="0" borderId="1" xfId="1" applyFont="1" applyBorder="1"/>
    <xf numFmtId="0" fontId="7" fillId="0" borderId="11" xfId="0" applyFont="1" applyBorder="1" applyAlignment="1">
      <alignment horizontal="center" wrapText="1"/>
    </xf>
    <xf numFmtId="0" fontId="7" fillId="0" borderId="1" xfId="0" applyFont="1" applyBorder="1" applyAlignment="1">
      <alignment horizontal="center" wrapText="1"/>
    </xf>
    <xf numFmtId="0" fontId="7" fillId="0" borderId="14" xfId="0" applyFont="1" applyBorder="1" applyAlignment="1">
      <alignment horizontal="center" wrapText="1"/>
    </xf>
    <xf numFmtId="0" fontId="0" fillId="0" borderId="2" xfId="0" applyFont="1" applyBorder="1"/>
    <xf numFmtId="43" fontId="0" fillId="0" borderId="2" xfId="1" applyFont="1" applyBorder="1"/>
    <xf numFmtId="43" fontId="0" fillId="0" borderId="0" xfId="1" applyFont="1" applyBorder="1"/>
    <xf numFmtId="0" fontId="0" fillId="0" borderId="0" xfId="0" applyFont="1" applyFill="1" applyBorder="1"/>
    <xf numFmtId="43" fontId="0" fillId="0" borderId="10" xfId="1" applyFont="1" applyBorder="1"/>
    <xf numFmtId="164" fontId="7" fillId="0" borderId="0" xfId="1" applyNumberFormat="1" applyFont="1" applyFill="1" applyBorder="1" applyAlignment="1">
      <alignment horizontal="right" wrapText="1"/>
    </xf>
    <xf numFmtId="43" fontId="0" fillId="0" borderId="18" xfId="1" applyFont="1" applyBorder="1"/>
    <xf numFmtId="0" fontId="7" fillId="0" borderId="0" xfId="0" applyFont="1"/>
    <xf numFmtId="0" fontId="0" fillId="3" borderId="0" xfId="0" applyFill="1" applyAlignment="1">
      <alignment vertical="top"/>
    </xf>
    <xf numFmtId="165" fontId="0" fillId="0" borderId="0" xfId="0" applyNumberFormat="1"/>
    <xf numFmtId="43" fontId="0" fillId="0" borderId="0" xfId="0" applyNumberFormat="1"/>
    <xf numFmtId="0" fontId="13" fillId="0" borderId="0" xfId="0" applyFont="1"/>
    <xf numFmtId="0" fontId="5" fillId="0" borderId="8" xfId="0" applyFont="1" applyBorder="1" applyAlignment="1"/>
    <xf numFmtId="0" fontId="12" fillId="0" borderId="0" xfId="0" applyFont="1"/>
    <xf numFmtId="3" fontId="0" fillId="0" borderId="0" xfId="0" applyNumberFormat="1"/>
    <xf numFmtId="5" fontId="0" fillId="0" borderId="0" xfId="0" applyNumberFormat="1"/>
    <xf numFmtId="166" fontId="0" fillId="0" borderId="0" xfId="0" applyNumberFormat="1"/>
    <xf numFmtId="9" fontId="0" fillId="0" borderId="0" xfId="0" applyNumberFormat="1"/>
    <xf numFmtId="0" fontId="5" fillId="0" borderId="0" xfId="0" applyFont="1" applyBorder="1" applyAlignment="1">
      <alignment horizontal="left"/>
    </xf>
    <xf numFmtId="0" fontId="5" fillId="0" borderId="0" xfId="0" applyFont="1" applyAlignment="1">
      <alignment wrapText="1"/>
    </xf>
    <xf numFmtId="0" fontId="3" fillId="0" borderId="0" xfId="0" applyFont="1"/>
    <xf numFmtId="0" fontId="3" fillId="0" borderId="0" xfId="0" quotePrefix="1" applyFont="1" applyAlignment="1">
      <alignment horizontal="left"/>
    </xf>
    <xf numFmtId="0" fontId="5" fillId="0" borderId="0" xfId="0" applyFont="1" applyAlignment="1">
      <alignment horizontal="right"/>
    </xf>
    <xf numFmtId="0" fontId="5" fillId="0" borderId="0" xfId="0" quotePrefix="1" applyFont="1" applyAlignment="1">
      <alignment horizontal="right"/>
    </xf>
    <xf numFmtId="0" fontId="3" fillId="0" borderId="0" xfId="0" quotePrefix="1" applyFont="1" applyFill="1" applyAlignment="1">
      <alignment horizontal="left"/>
    </xf>
    <xf numFmtId="164" fontId="5" fillId="0" borderId="5" xfId="1" quotePrefix="1" applyNumberFormat="1" applyFont="1" applyBorder="1" applyAlignment="1">
      <alignment horizontal="center" wrapText="1"/>
    </xf>
    <xf numFmtId="0" fontId="3" fillId="0" borderId="0" xfId="0" applyFont="1" applyAlignment="1">
      <alignment horizontal="left" indent="1"/>
    </xf>
    <xf numFmtId="0" fontId="3" fillId="0" borderId="0" xfId="0" quotePrefix="1" applyFont="1" applyBorder="1" applyAlignment="1">
      <alignment horizontal="left"/>
    </xf>
    <xf numFmtId="0" fontId="0" fillId="0" borderId="0" xfId="0" quotePrefix="1" applyAlignment="1">
      <alignment horizontal="left"/>
    </xf>
    <xf numFmtId="166" fontId="15" fillId="5" borderId="20" xfId="2" applyNumberFormat="1" applyFont="1" applyFill="1" applyBorder="1"/>
    <xf numFmtId="0" fontId="3" fillId="0" borderId="0" xfId="0" applyFont="1" applyAlignment="1">
      <alignment horizontal="left"/>
    </xf>
    <xf numFmtId="0" fontId="12" fillId="0" borderId="0" xfId="0" quotePrefix="1" applyFont="1" applyBorder="1" applyAlignment="1">
      <alignment horizontal="left"/>
    </xf>
    <xf numFmtId="0" fontId="3" fillId="0" borderId="0" xfId="0" quotePrefix="1" applyFont="1" applyBorder="1" applyAlignment="1">
      <alignment horizontal="right"/>
    </xf>
    <xf numFmtId="41" fontId="12" fillId="0" borderId="0" xfId="1" applyNumberFormat="1" applyFont="1" applyFill="1" applyAlignment="1">
      <alignment horizontal="center"/>
    </xf>
    <xf numFmtId="41" fontId="12" fillId="0" borderId="0" xfId="1" applyNumberFormat="1" applyFont="1" applyAlignment="1">
      <alignment horizontal="center"/>
    </xf>
    <xf numFmtId="41" fontId="12" fillId="0" borderId="0" xfId="0" applyNumberFormat="1" applyFont="1"/>
    <xf numFmtId="41" fontId="5" fillId="0" borderId="0" xfId="1" applyNumberFormat="1" applyFont="1" applyBorder="1" applyAlignment="1">
      <alignment horizontal="center"/>
    </xf>
    <xf numFmtId="41" fontId="5" fillId="0" borderId="0" xfId="0" applyNumberFormat="1" applyFont="1"/>
    <xf numFmtId="0" fontId="12" fillId="0" borderId="0" xfId="0" quotePrefix="1" applyFont="1" applyAlignment="1">
      <alignment horizontal="left"/>
    </xf>
    <xf numFmtId="41" fontId="0" fillId="0" borderId="11" xfId="1" applyNumberFormat="1" applyFont="1" applyBorder="1"/>
    <xf numFmtId="41" fontId="0" fillId="0" borderId="0" xfId="1" applyNumberFormat="1" applyFont="1"/>
    <xf numFmtId="41" fontId="14" fillId="0" borderId="0" xfId="1" applyNumberFormat="1" applyFont="1" applyFill="1"/>
    <xf numFmtId="41" fontId="0" fillId="0" borderId="15" xfId="1" applyNumberFormat="1" applyFont="1" applyBorder="1"/>
    <xf numFmtId="41" fontId="0" fillId="0" borderId="9" xfId="1" applyNumberFormat="1" applyFont="1" applyBorder="1"/>
    <xf numFmtId="41" fontId="0" fillId="0" borderId="16" xfId="1" applyNumberFormat="1" applyFont="1" applyBorder="1"/>
    <xf numFmtId="41" fontId="0" fillId="0" borderId="17" xfId="1" applyNumberFormat="1" applyFont="1" applyBorder="1"/>
    <xf numFmtId="41" fontId="7" fillId="4" borderId="2" xfId="1" applyNumberFormat="1" applyFont="1" applyFill="1" applyBorder="1" applyAlignment="1">
      <alignment horizontal="right" wrapText="1"/>
    </xf>
    <xf numFmtId="41" fontId="7" fillId="4" borderId="11" xfId="1" applyNumberFormat="1" applyFont="1" applyFill="1" applyBorder="1" applyAlignment="1">
      <alignment horizontal="right" wrapText="1"/>
    </xf>
    <xf numFmtId="41" fontId="7" fillId="4" borderId="15" xfId="1" applyNumberFormat="1" applyFont="1" applyFill="1" applyBorder="1"/>
    <xf numFmtId="41" fontId="7" fillId="0" borderId="0" xfId="1" applyNumberFormat="1" applyFont="1" applyFill="1" applyBorder="1" applyAlignment="1">
      <alignment horizontal="right" wrapText="1"/>
    </xf>
    <xf numFmtId="41" fontId="7" fillId="0" borderId="0" xfId="1" applyNumberFormat="1" applyFont="1" applyFill="1" applyBorder="1"/>
    <xf numFmtId="41" fontId="7" fillId="0" borderId="0" xfId="0" applyNumberFormat="1" applyFont="1" applyBorder="1" applyAlignment="1"/>
    <xf numFmtId="41" fontId="7" fillId="0" borderId="1" xfId="0" applyNumberFormat="1" applyFont="1" applyBorder="1" applyAlignment="1">
      <alignment horizontal="center" wrapText="1"/>
    </xf>
    <xf numFmtId="41" fontId="7" fillId="0" borderId="12" xfId="0" applyNumberFormat="1" applyFont="1" applyBorder="1" applyAlignment="1">
      <alignment horizontal="right" wrapText="1"/>
    </xf>
    <xf numFmtId="41" fontId="7" fillId="0" borderId="15" xfId="0" applyNumberFormat="1" applyFont="1" applyBorder="1" applyAlignment="1">
      <alignment horizontal="center" wrapText="1"/>
    </xf>
    <xf numFmtId="41" fontId="0" fillId="0" borderId="0" xfId="1" applyNumberFormat="1" applyFont="1" applyFill="1" applyBorder="1" applyAlignment="1">
      <alignment vertical="top" wrapText="1"/>
    </xf>
    <xf numFmtId="41" fontId="7" fillId="0" borderId="0" xfId="1" applyNumberFormat="1" applyFont="1" applyFill="1" applyBorder="1" applyAlignment="1">
      <alignment vertical="top" wrapText="1"/>
    </xf>
    <xf numFmtId="41" fontId="0" fillId="0" borderId="0" xfId="1" applyNumberFormat="1" applyFont="1" applyFill="1" applyBorder="1"/>
    <xf numFmtId="41" fontId="7" fillId="0" borderId="0" xfId="0" applyNumberFormat="1" applyFont="1" applyFill="1" applyBorder="1"/>
    <xf numFmtId="41" fontId="0" fillId="0" borderId="19" xfId="1" applyNumberFormat="1" applyFont="1" applyBorder="1"/>
    <xf numFmtId="41" fontId="7" fillId="4" borderId="16" xfId="1" applyNumberFormat="1" applyFont="1" applyFill="1" applyBorder="1"/>
    <xf numFmtId="41" fontId="7" fillId="0" borderId="1" xfId="0" applyNumberFormat="1" applyFont="1" applyBorder="1" applyAlignment="1">
      <alignment horizontal="centerContinuous"/>
    </xf>
    <xf numFmtId="0" fontId="7" fillId="0" borderId="1" xfId="0" applyNumberFormat="1" applyFont="1" applyBorder="1" applyAlignment="1">
      <alignment horizontal="center"/>
    </xf>
    <xf numFmtId="0" fontId="7" fillId="0" borderId="1" xfId="0" applyNumberFormat="1" applyFont="1" applyBorder="1" applyAlignment="1">
      <alignment horizontal="centerContinuous"/>
    </xf>
    <xf numFmtId="41" fontId="7" fillId="4" borderId="14" xfId="1" applyNumberFormat="1" applyFont="1" applyFill="1" applyBorder="1"/>
    <xf numFmtId="41" fontId="7" fillId="0" borderId="0" xfId="0" applyNumberFormat="1" applyFont="1" applyFill="1" applyBorder="1" applyAlignment="1">
      <alignment horizontal="left"/>
    </xf>
    <xf numFmtId="0" fontId="3" fillId="0" borderId="0" xfId="0" applyFont="1" applyBorder="1"/>
    <xf numFmtId="0" fontId="5" fillId="6" borderId="0" xfId="0" applyFont="1" applyFill="1"/>
    <xf numFmtId="41" fontId="5" fillId="6" borderId="2" xfId="1" applyNumberFormat="1" applyFont="1" applyFill="1" applyBorder="1" applyAlignment="1">
      <alignment horizontal="center"/>
    </xf>
    <xf numFmtId="41" fontId="5" fillId="6" borderId="0" xfId="0" applyNumberFormat="1" applyFont="1" applyFill="1"/>
    <xf numFmtId="164" fontId="5" fillId="6" borderId="0" xfId="0" applyNumberFormat="1" applyFont="1" applyFill="1"/>
    <xf numFmtId="41" fontId="5" fillId="6" borderId="4" xfId="1" applyNumberFormat="1" applyFont="1" applyFill="1" applyBorder="1" applyAlignment="1">
      <alignment horizontal="center"/>
    </xf>
    <xf numFmtId="0" fontId="5" fillId="7" borderId="0" xfId="0" applyFont="1" applyFill="1"/>
    <xf numFmtId="41" fontId="5" fillId="7" borderId="2" xfId="1" applyNumberFormat="1" applyFont="1" applyFill="1" applyBorder="1" applyAlignment="1">
      <alignment horizontal="center"/>
    </xf>
    <xf numFmtId="0" fontId="5" fillId="8" borderId="0" xfId="0" applyFont="1" applyFill="1"/>
    <xf numFmtId="41" fontId="5" fillId="8" borderId="3" xfId="1" applyNumberFormat="1" applyFont="1" applyFill="1" applyBorder="1" applyAlignment="1">
      <alignment horizontal="center"/>
    </xf>
    <xf numFmtId="0" fontId="5" fillId="0" borderId="0" xfId="0" applyFont="1" applyFill="1"/>
    <xf numFmtId="164" fontId="5" fillId="0" borderId="0" xfId="0" applyNumberFormat="1" applyFont="1" applyFill="1"/>
    <xf numFmtId="41" fontId="5" fillId="0" borderId="2" xfId="1" applyNumberFormat="1" applyFont="1" applyFill="1" applyBorder="1" applyAlignment="1">
      <alignment horizontal="center"/>
    </xf>
    <xf numFmtId="41" fontId="5" fillId="0" borderId="12" xfId="0" applyNumberFormat="1" applyFont="1" applyBorder="1"/>
    <xf numFmtId="41" fontId="5" fillId="0" borderId="4" xfId="0" applyNumberFormat="1" applyFont="1" applyBorder="1"/>
    <xf numFmtId="41" fontId="5" fillId="0" borderId="13" xfId="0" applyNumberFormat="1" applyFont="1" applyBorder="1"/>
    <xf numFmtId="0" fontId="3" fillId="0" borderId="8" xfId="0" applyFont="1" applyBorder="1"/>
    <xf numFmtId="41" fontId="3" fillId="0" borderId="0" xfId="0" applyNumberFormat="1" applyFont="1"/>
    <xf numFmtId="41" fontId="3" fillId="0" borderId="3" xfId="0" applyNumberFormat="1" applyFont="1" applyBorder="1"/>
    <xf numFmtId="41" fontId="3" fillId="0" borderId="0" xfId="0" applyNumberFormat="1" applyFont="1" applyBorder="1"/>
    <xf numFmtId="10" fontId="3" fillId="0" borderId="3" xfId="0" applyNumberFormat="1" applyFont="1" applyBorder="1"/>
    <xf numFmtId="0" fontId="3" fillId="0" borderId="0" xfId="0" applyFont="1" applyBorder="1" applyAlignment="1">
      <alignment horizontal="right"/>
    </xf>
    <xf numFmtId="164" fontId="3" fillId="0" borderId="0" xfId="1" applyNumberFormat="1" applyFont="1" applyBorder="1"/>
    <xf numFmtId="0" fontId="3" fillId="2" borderId="0" xfId="0" applyFont="1" applyFill="1"/>
    <xf numFmtId="0" fontId="0" fillId="0" borderId="0" xfId="0" applyFont="1"/>
    <xf numFmtId="43" fontId="3" fillId="0" borderId="0" xfId="1" applyFont="1" applyAlignment="1">
      <alignment horizontal="center"/>
    </xf>
    <xf numFmtId="10" fontId="3" fillId="0" borderId="0" xfId="1" applyNumberFormat="1" applyFont="1" applyAlignment="1">
      <alignment horizontal="left"/>
    </xf>
    <xf numFmtId="10" fontId="3" fillId="0" borderId="0" xfId="1" applyNumberFormat="1" applyFont="1" applyAlignment="1">
      <alignment horizontal="center"/>
    </xf>
    <xf numFmtId="0" fontId="0" fillId="0" borderId="0" xfId="0" quotePrefix="1" applyFont="1" applyAlignment="1">
      <alignment horizontal="left"/>
    </xf>
    <xf numFmtId="0" fontId="5" fillId="0" borderId="8" xfId="0" applyFont="1" applyFill="1" applyBorder="1" applyAlignment="1"/>
    <xf numFmtId="0" fontId="3" fillId="0" borderId="0" xfId="0" applyFont="1" applyFill="1"/>
    <xf numFmtId="0" fontId="12" fillId="0" borderId="0" xfId="0" applyFont="1" applyFill="1"/>
    <xf numFmtId="0" fontId="3" fillId="0" borderId="0" xfId="0" applyFont="1" applyFill="1" applyBorder="1"/>
    <xf numFmtId="0" fontId="3" fillId="0" borderId="0" xfId="0" quotePrefix="1" applyFont="1" applyFill="1" applyBorder="1" applyAlignment="1">
      <alignment horizontal="left"/>
    </xf>
    <xf numFmtId="0" fontId="5" fillId="0" borderId="0" xfId="0" applyFont="1" applyBorder="1" applyAlignment="1"/>
    <xf numFmtId="0" fontId="3" fillId="0" borderId="0" xfId="0" quotePrefix="1" applyFont="1" applyFill="1" applyAlignment="1">
      <alignment horizontal="right"/>
    </xf>
    <xf numFmtId="0" fontId="0" fillId="0" borderId="0" xfId="0" applyAlignment="1">
      <alignment horizontal="left" indent="1"/>
    </xf>
    <xf numFmtId="0" fontId="14" fillId="0" borderId="0" xfId="3" applyFont="1"/>
    <xf numFmtId="41" fontId="5" fillId="0" borderId="0" xfId="1" applyNumberFormat="1" applyFont="1" applyFill="1" applyBorder="1" applyAlignment="1">
      <alignment horizontal="center"/>
    </xf>
    <xf numFmtId="164" fontId="5" fillId="0" borderId="0" xfId="1" applyNumberFormat="1" applyFont="1" applyFill="1" applyBorder="1" applyAlignment="1">
      <alignment horizontal="center"/>
    </xf>
    <xf numFmtId="0" fontId="5" fillId="8" borderId="0" xfId="0" quotePrefix="1" applyFont="1" applyFill="1" applyAlignment="1">
      <alignment horizontal="left"/>
    </xf>
    <xf numFmtId="0" fontId="5" fillId="0" borderId="0" xfId="0" applyFont="1" applyBorder="1"/>
    <xf numFmtId="164" fontId="5" fillId="0" borderId="0" xfId="1" applyNumberFormat="1" applyFont="1" applyBorder="1" applyAlignment="1">
      <alignment horizontal="center" wrapText="1"/>
    </xf>
    <xf numFmtId="164" fontId="5" fillId="0" borderId="0" xfId="1" quotePrefix="1" applyNumberFormat="1" applyFont="1" applyBorder="1" applyAlignment="1">
      <alignment horizontal="center" wrapText="1"/>
    </xf>
    <xf numFmtId="164" fontId="3" fillId="0" borderId="0" xfId="1" applyNumberFormat="1" applyFont="1"/>
    <xf numFmtId="0" fontId="3" fillId="0" borderId="0" xfId="0" applyFont="1" applyAlignment="1">
      <alignment wrapText="1"/>
    </xf>
    <xf numFmtId="41" fontId="3" fillId="0" borderId="0" xfId="1" applyNumberFormat="1" applyFont="1" applyAlignment="1">
      <alignment horizontal="center"/>
    </xf>
    <xf numFmtId="41" fontId="3" fillId="7" borderId="0" xfId="0" applyNumberFormat="1" applyFont="1" applyFill="1"/>
    <xf numFmtId="41" fontId="3" fillId="0" borderId="0" xfId="1" applyNumberFormat="1" applyFont="1" applyFill="1" applyAlignment="1">
      <alignment horizontal="center"/>
    </xf>
    <xf numFmtId="41" fontId="3" fillId="0" borderId="0" xfId="0" applyNumberFormat="1" applyFont="1" applyFill="1"/>
    <xf numFmtId="41" fontId="3" fillId="6" borderId="0" xfId="0" applyNumberFormat="1" applyFont="1" applyFill="1"/>
    <xf numFmtId="41" fontId="3" fillId="8" borderId="0" xfId="0" applyNumberFormat="1" applyFont="1" applyFill="1"/>
    <xf numFmtId="164" fontId="3" fillId="0" borderId="0" xfId="1" applyNumberFormat="1" applyFont="1" applyAlignment="1">
      <alignment horizontal="center"/>
    </xf>
    <xf numFmtId="41" fontId="3" fillId="0" borderId="0" xfId="1" applyNumberFormat="1" applyFont="1"/>
    <xf numFmtId="0" fontId="6" fillId="0" borderId="0" xfId="0" applyFont="1" applyBorder="1" applyAlignment="1">
      <alignment horizontal="left"/>
    </xf>
    <xf numFmtId="0" fontId="3" fillId="0" borderId="0" xfId="0" applyFont="1" applyBorder="1" applyAlignment="1">
      <alignment horizontal="left"/>
    </xf>
    <xf numFmtId="10" fontId="3" fillId="0" borderId="0" xfId="1" applyNumberFormat="1" applyFont="1" applyBorder="1" applyAlignment="1">
      <alignment horizontal="center"/>
    </xf>
    <xf numFmtId="43" fontId="3" fillId="0" borderId="0" xfId="1" applyFont="1"/>
    <xf numFmtId="43" fontId="3" fillId="0" borderId="0" xfId="0" applyNumberFormat="1" applyFont="1"/>
    <xf numFmtId="41" fontId="3" fillId="0" borderId="0" xfId="1" applyNumberFormat="1" applyFont="1" applyAlignment="1">
      <alignment wrapText="1"/>
    </xf>
    <xf numFmtId="41" fontId="5" fillId="0" borderId="4" xfId="1" applyNumberFormat="1" applyFont="1" applyBorder="1"/>
    <xf numFmtId="41" fontId="3" fillId="0" borderId="0" xfId="0" quotePrefix="1" applyNumberFormat="1" applyFont="1" applyAlignment="1">
      <alignment horizontal="left"/>
    </xf>
    <xf numFmtId="41" fontId="3" fillId="0" borderId="2" xfId="0" applyNumberFormat="1" applyFont="1" applyBorder="1"/>
    <xf numFmtId="41" fontId="5" fillId="0" borderId="2" xfId="0" applyNumberFormat="1" applyFont="1" applyBorder="1"/>
    <xf numFmtId="0" fontId="3" fillId="0" borderId="0" xfId="0" quotePrefix="1" applyFont="1" applyAlignment="1">
      <alignment horizontal="left" indent="1"/>
    </xf>
    <xf numFmtId="0" fontId="3" fillId="0" borderId="0" xfId="1" quotePrefix="1" applyNumberFormat="1" applyFont="1" applyBorder="1" applyAlignment="1">
      <alignment horizontal="left"/>
    </xf>
    <xf numFmtId="41" fontId="5" fillId="0" borderId="0" xfId="0" applyNumberFormat="1" applyFont="1" applyBorder="1"/>
    <xf numFmtId="166" fontId="15" fillId="5" borderId="20" xfId="4" applyNumberFormat="1"/>
    <xf numFmtId="41" fontId="3" fillId="0" borderId="3" xfId="1" applyNumberFormat="1" applyFont="1" applyBorder="1"/>
    <xf numFmtId="0" fontId="7" fillId="0" borderId="1" xfId="0" quotePrefix="1" applyFont="1" applyBorder="1" applyAlignment="1">
      <alignment horizontal="center" wrapText="1"/>
    </xf>
    <xf numFmtId="0" fontId="0" fillId="0" borderId="0" xfId="0" applyNumberFormat="1"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xf>
    <xf numFmtId="0" fontId="0" fillId="0" borderId="0" xfId="0" applyFont="1" applyFill="1"/>
    <xf numFmtId="41" fontId="0" fillId="0" borderId="0" xfId="0" applyNumberFormat="1" applyFont="1" applyFill="1"/>
    <xf numFmtId="0" fontId="0" fillId="0" borderId="2" xfId="0" applyFont="1" applyBorder="1" applyAlignment="1">
      <alignment horizontal="left"/>
    </xf>
    <xf numFmtId="41" fontId="0" fillId="0" borderId="0" xfId="0" applyNumberFormat="1" applyFont="1" applyFill="1" applyBorder="1"/>
    <xf numFmtId="41" fontId="0" fillId="0" borderId="9" xfId="0" applyNumberFormat="1" applyFont="1" applyFill="1" applyBorder="1"/>
    <xf numFmtId="41" fontId="0" fillId="0" borderId="0" xfId="0" applyNumberFormat="1" applyFont="1" applyFill="1" applyBorder="1" applyAlignment="1">
      <alignment horizontal="left"/>
    </xf>
    <xf numFmtId="41" fontId="0" fillId="0" borderId="0" xfId="0" applyNumberFormat="1" applyFont="1" applyBorder="1" applyAlignment="1">
      <alignment horizontal="left"/>
    </xf>
    <xf numFmtId="0" fontId="0" fillId="0" borderId="0" xfId="0" applyFont="1" applyBorder="1" applyAlignment="1">
      <alignment horizontal="left" wrapText="1"/>
    </xf>
    <xf numFmtId="41" fontId="0" fillId="0" borderId="2" xfId="1" applyNumberFormat="1" applyFont="1" applyBorder="1" applyAlignment="1">
      <alignment horizontal="center"/>
    </xf>
    <xf numFmtId="41" fontId="0" fillId="0" borderId="9" xfId="1" applyNumberFormat="1" applyFont="1" applyBorder="1" applyAlignment="1">
      <alignment horizontal="center"/>
    </xf>
    <xf numFmtId="41" fontId="0" fillId="0" borderId="0" xfId="2" applyNumberFormat="1" applyFont="1" applyFill="1" applyBorder="1" applyAlignment="1">
      <alignment horizontal="center"/>
    </xf>
    <xf numFmtId="0" fontId="7" fillId="0" borderId="1" xfId="0" applyNumberFormat="1" applyFont="1" applyBorder="1" applyAlignment="1">
      <alignment horizontal="left"/>
    </xf>
    <xf numFmtId="41" fontId="7" fillId="0" borderId="17" xfId="0" applyNumberFormat="1" applyFont="1" applyBorder="1" applyAlignment="1">
      <alignment horizontal="center" wrapText="1"/>
    </xf>
    <xf numFmtId="0" fontId="0" fillId="0" borderId="1" xfId="0" applyFont="1" applyFill="1" applyBorder="1" applyAlignment="1">
      <alignment horizontal="centerContinuous"/>
    </xf>
    <xf numFmtId="0" fontId="2" fillId="0" borderId="0" xfId="0" quotePrefix="1" applyFont="1" applyAlignment="1">
      <alignment horizontal="left"/>
    </xf>
    <xf numFmtId="0" fontId="6" fillId="0" borderId="0" xfId="0" quotePrefix="1" applyFont="1" applyAlignment="1">
      <alignment horizontal="left"/>
    </xf>
    <xf numFmtId="0" fontId="0" fillId="0" borderId="0" xfId="0" applyFill="1"/>
    <xf numFmtId="41" fontId="0" fillId="0" borderId="0" xfId="0" applyNumberFormat="1" applyFill="1"/>
    <xf numFmtId="41" fontId="7" fillId="0" borderId="0" xfId="0" applyNumberFormat="1" applyFont="1" applyFill="1"/>
    <xf numFmtId="0" fontId="0" fillId="0" borderId="14" xfId="0" applyFont="1" applyBorder="1" applyAlignment="1">
      <alignment vertical="top"/>
    </xf>
    <xf numFmtId="0" fontId="0" fillId="0" borderId="12" xfId="0" applyFont="1" applyBorder="1" applyAlignment="1">
      <alignment horizontal="left" vertical="top"/>
    </xf>
    <xf numFmtId="0" fontId="0" fillId="0" borderId="4" xfId="0" applyFont="1" applyBorder="1" applyAlignment="1">
      <alignment horizontal="left" vertical="top"/>
    </xf>
    <xf numFmtId="0" fontId="0" fillId="0" borderId="13" xfId="0" applyFont="1" applyBorder="1" applyAlignment="1">
      <alignment horizontal="left" vertical="top"/>
    </xf>
    <xf numFmtId="0" fontId="2" fillId="0" borderId="0" xfId="0" quotePrefix="1" applyFont="1" applyFill="1" applyAlignment="1">
      <alignment horizontal="left"/>
    </xf>
    <xf numFmtId="0" fontId="2" fillId="0" borderId="0" xfId="0" quotePrefix="1" applyNumberFormat="1" applyFont="1" applyAlignment="1">
      <alignment horizontal="left"/>
    </xf>
    <xf numFmtId="0" fontId="15" fillId="5" borderId="20" xfId="4" applyAlignment="1">
      <alignment horizontal="left" indent="2"/>
    </xf>
    <xf numFmtId="0" fontId="15" fillId="5" borderId="20" xfId="4" applyAlignment="1">
      <alignment horizontal="left" indent="1"/>
    </xf>
    <xf numFmtId="41" fontId="15" fillId="0" borderId="20" xfId="4" applyNumberFormat="1" applyFill="1" applyAlignment="1">
      <alignment horizontal="left"/>
    </xf>
    <xf numFmtId="0" fontId="1" fillId="0" borderId="0" xfId="0" applyFont="1"/>
    <xf numFmtId="41" fontId="18" fillId="5" borderId="20" xfId="2" applyNumberFormat="1" applyFont="1" applyFill="1" applyBorder="1"/>
    <xf numFmtId="166" fontId="18" fillId="5" borderId="20" xfId="2" applyNumberFormat="1" applyFont="1" applyFill="1" applyBorder="1"/>
    <xf numFmtId="41" fontId="18" fillId="5" borderId="20" xfId="4" applyNumberFormat="1" applyFont="1" applyAlignment="1">
      <alignment horizontal="left"/>
    </xf>
    <xf numFmtId="9" fontId="18" fillId="5" borderId="20" xfId="2" applyFont="1" applyFill="1" applyBorder="1"/>
    <xf numFmtId="41" fontId="18" fillId="5" borderId="20" xfId="4" applyNumberFormat="1" applyFont="1"/>
    <xf numFmtId="10" fontId="18" fillId="5" borderId="20" xfId="2" applyNumberFormat="1" applyFont="1" applyFill="1" applyBorder="1"/>
    <xf numFmtId="41" fontId="18" fillId="5" borderId="21" xfId="4" applyNumberFormat="1" applyFont="1" applyBorder="1"/>
    <xf numFmtId="0" fontId="1" fillId="0" borderId="0" xfId="0" quotePrefix="1" applyFont="1" applyAlignment="1">
      <alignment horizontal="left"/>
    </xf>
    <xf numFmtId="0" fontId="0" fillId="0" borderId="0" xfId="0" applyNumberFormat="1" applyAlignment="1">
      <alignment vertical="top"/>
    </xf>
    <xf numFmtId="0" fontId="0" fillId="3" borderId="0" xfId="0" applyNumberFormat="1" applyFill="1" applyAlignment="1">
      <alignment vertical="top"/>
    </xf>
    <xf numFmtId="0" fontId="1" fillId="0" borderId="0" xfId="0" applyFont="1" applyAlignment="1">
      <alignment horizontal="left" indent="1"/>
    </xf>
    <xf numFmtId="0" fontId="16" fillId="5" borderId="20" xfId="4" applyFont="1" applyAlignment="1" applyProtection="1">
      <alignment vertical="top"/>
      <protection locked="0"/>
    </xf>
    <xf numFmtId="0" fontId="16" fillId="5" borderId="20" xfId="4" quotePrefix="1" applyFont="1" applyAlignment="1" applyProtection="1">
      <alignment horizontal="left"/>
      <protection locked="0"/>
    </xf>
    <xf numFmtId="0" fontId="16" fillId="5" borderId="20" xfId="4" applyNumberFormat="1" applyFont="1" applyAlignment="1" applyProtection="1">
      <alignment horizontal="left"/>
      <protection locked="0"/>
    </xf>
    <xf numFmtId="0" fontId="17" fillId="5" borderId="20" xfId="4" quotePrefix="1" applyFont="1" applyAlignment="1" applyProtection="1">
      <alignment horizontal="center"/>
      <protection locked="0"/>
    </xf>
    <xf numFmtId="41" fontId="0" fillId="9" borderId="11" xfId="1" applyNumberFormat="1" applyFont="1" applyFill="1" applyBorder="1" applyProtection="1">
      <protection locked="0"/>
    </xf>
    <xf numFmtId="41" fontId="14" fillId="9" borderId="0" xfId="1" applyNumberFormat="1" applyFont="1" applyFill="1" applyProtection="1">
      <protection locked="0"/>
    </xf>
    <xf numFmtId="41" fontId="0" fillId="9" borderId="0" xfId="1" applyNumberFormat="1" applyFont="1" applyFill="1" applyProtection="1">
      <protection locked="0"/>
    </xf>
    <xf numFmtId="41" fontId="0" fillId="9" borderId="9" xfId="1" applyNumberFormat="1" applyFont="1" applyFill="1" applyBorder="1" applyProtection="1">
      <protection locked="0"/>
    </xf>
    <xf numFmtId="41" fontId="0" fillId="9" borderId="0" xfId="0" applyNumberFormat="1" applyFont="1" applyFill="1" applyProtection="1">
      <protection locked="0"/>
    </xf>
    <xf numFmtId="0" fontId="0" fillId="0" borderId="12" xfId="0" applyFont="1" applyBorder="1" applyAlignment="1">
      <alignment vertical="top" wrapText="1"/>
    </xf>
    <xf numFmtId="0" fontId="0" fillId="0" borderId="4" xfId="0" applyFont="1" applyBorder="1" applyAlignment="1">
      <alignment vertical="top" wrapText="1"/>
    </xf>
    <xf numFmtId="0" fontId="0" fillId="0" borderId="13" xfId="0" applyFont="1" applyBorder="1" applyAlignment="1">
      <alignment vertical="top" wrapText="1"/>
    </xf>
    <xf numFmtId="41" fontId="0" fillId="0" borderId="0" xfId="0" applyNumberFormat="1" applyFont="1" applyFill="1" applyAlignment="1">
      <alignment vertical="top"/>
    </xf>
    <xf numFmtId="164" fontId="7" fillId="4" borderId="2" xfId="1" applyNumberFormat="1" applyFont="1" applyFill="1" applyBorder="1" applyAlignment="1">
      <alignment wrapText="1"/>
    </xf>
    <xf numFmtId="164" fontId="7" fillId="4" borderId="18" xfId="1" applyNumberFormat="1" applyFont="1" applyFill="1" applyBorder="1" applyAlignment="1">
      <alignment wrapText="1"/>
    </xf>
    <xf numFmtId="0" fontId="10" fillId="4" borderId="1" xfId="0" applyFont="1" applyFill="1" applyBorder="1" applyAlignment="1"/>
    <xf numFmtId="0" fontId="7" fillId="0" borderId="1" xfId="0" applyFont="1" applyBorder="1" applyAlignment="1"/>
    <xf numFmtId="0" fontId="7" fillId="4" borderId="1" xfId="0" applyFont="1" applyFill="1" applyBorder="1" applyAlignment="1"/>
    <xf numFmtId="0" fontId="0" fillId="0" borderId="0" xfId="0" applyAlignment="1"/>
  </cellXfs>
  <cellStyles count="5">
    <cellStyle name="Comma" xfId="1" builtinId="3"/>
    <cellStyle name="Input" xfId="4" builtinId="20"/>
    <cellStyle name="Normal" xfId="0" builtinId="0"/>
    <cellStyle name="Normal_Sheet2" xfId="3" xr:uid="{00000000-0005-0000-0000-000003000000}"/>
    <cellStyle name="Percent" xfId="2"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2"/>
  <sheetViews>
    <sheetView tabSelected="1" zoomScale="80" zoomScaleNormal="80" workbookViewId="0">
      <selection activeCell="A15" sqref="A15:C15"/>
    </sheetView>
  </sheetViews>
  <sheetFormatPr defaultColWidth="3" defaultRowHeight="14.4" x14ac:dyDescent="0.3"/>
  <cols>
    <col min="1" max="1" width="44.88671875" style="110" customWidth="1"/>
    <col min="2" max="2" width="33.88671875" style="110" customWidth="1"/>
    <col min="3" max="3" width="6.109375" style="1" bestFit="1" customWidth="1"/>
    <col min="4" max="4" width="9.5546875" style="1" bestFit="1" customWidth="1"/>
    <col min="5" max="5" width="9.33203125" style="1" bestFit="1" customWidth="1"/>
    <col min="6" max="6" width="14" style="1" bestFit="1" customWidth="1"/>
    <col min="7" max="7" width="13.6640625" style="1" bestFit="1" customWidth="1"/>
    <col min="8" max="8" width="16.33203125" style="1" customWidth="1"/>
    <col min="9" max="9" width="13.109375" style="1" customWidth="1"/>
    <col min="10" max="10" width="13.6640625" style="1" customWidth="1"/>
    <col min="11" max="11" width="16.109375" style="1" customWidth="1"/>
    <col min="12" max="14" width="12.6640625" style="110" customWidth="1"/>
    <col min="15" max="15" width="13.109375" style="110" customWidth="1"/>
    <col min="16" max="16" width="15.88671875" style="12" customWidth="1"/>
    <col min="17" max="16384" width="3" style="110"/>
  </cols>
  <sheetData>
    <row r="1" spans="1:16" x14ac:dyDescent="0.3">
      <c r="A1" s="27" t="str">
        <f>IFERROR(VLOOKUP(A2,'Department Codes'!A:B,2,FALSE),"Enter Department ID Below")</f>
        <v>Enter Department ID Below</v>
      </c>
    </row>
    <row r="2" spans="1:16" x14ac:dyDescent="0.3">
      <c r="A2" s="199"/>
      <c r="H2" s="1" t="s">
        <v>18</v>
      </c>
    </row>
    <row r="3" spans="1:16" x14ac:dyDescent="0.3">
      <c r="A3" s="14"/>
      <c r="H3" s="1" t="s">
        <v>18</v>
      </c>
      <c r="I3" s="1" t="s">
        <v>18</v>
      </c>
    </row>
    <row r="4" spans="1:16" ht="16.2" x14ac:dyDescent="0.3">
      <c r="A4" s="214" t="s">
        <v>31</v>
      </c>
      <c r="B4" s="214"/>
      <c r="C4" s="214"/>
      <c r="D4" s="215" t="s">
        <v>32</v>
      </c>
      <c r="E4" s="215"/>
      <c r="F4" s="215"/>
      <c r="G4" s="215"/>
      <c r="H4" s="215"/>
      <c r="I4" s="215"/>
      <c r="J4" s="215"/>
      <c r="K4" s="215"/>
      <c r="L4" s="83" t="s">
        <v>33</v>
      </c>
      <c r="M4" s="83"/>
      <c r="N4" s="83"/>
      <c r="O4" s="83"/>
    </row>
    <row r="5" spans="1:16" ht="48.75" customHeight="1" x14ac:dyDescent="0.3">
      <c r="A5" s="15" t="s">
        <v>34</v>
      </c>
      <c r="B5" s="15" t="s">
        <v>35</v>
      </c>
      <c r="C5" s="16" t="s">
        <v>36</v>
      </c>
      <c r="D5" s="17" t="s">
        <v>37</v>
      </c>
      <c r="E5" s="18" t="s">
        <v>38</v>
      </c>
      <c r="F5" s="18" t="s">
        <v>1111</v>
      </c>
      <c r="G5" s="155" t="s">
        <v>1154</v>
      </c>
      <c r="H5" s="18" t="s">
        <v>40</v>
      </c>
      <c r="I5" s="18" t="s">
        <v>41</v>
      </c>
      <c r="J5" s="18" t="s">
        <v>42</v>
      </c>
      <c r="K5" s="155" t="s">
        <v>1159</v>
      </c>
      <c r="L5" s="202"/>
      <c r="M5" s="202"/>
      <c r="N5" s="202"/>
      <c r="O5" s="202"/>
      <c r="P5" s="19" t="s">
        <v>44</v>
      </c>
    </row>
    <row r="6" spans="1:16" x14ac:dyDescent="0.3">
      <c r="A6" s="200" t="s">
        <v>1179</v>
      </c>
      <c r="B6" s="201" t="s">
        <v>35</v>
      </c>
      <c r="C6" s="21">
        <v>1</v>
      </c>
      <c r="D6" s="59"/>
      <c r="E6" s="167">
        <f>'P &amp; L'!D7</f>
        <v>0</v>
      </c>
      <c r="F6" s="60">
        <f>'P &amp; L'!D9</f>
        <v>0</v>
      </c>
      <c r="G6" s="61">
        <f>'P &amp; L'!C8</f>
        <v>0</v>
      </c>
      <c r="H6" s="60">
        <f>'P &amp; L'!C12</f>
        <v>0</v>
      </c>
      <c r="I6" s="60">
        <f>'P &amp; L'!D10</f>
        <v>0</v>
      </c>
      <c r="J6" s="60">
        <f>'P &amp; L'!D13</f>
        <v>0</v>
      </c>
      <c r="K6" s="60">
        <f>'P &amp; L'!D11</f>
        <v>0</v>
      </c>
      <c r="L6" s="203">
        <f>'P &amp; L'!D17</f>
        <v>0</v>
      </c>
      <c r="M6" s="204">
        <f>'P &amp; L'!$D$17-L6</f>
        <v>0</v>
      </c>
      <c r="N6" s="204">
        <f>'P &amp; L'!$D$17-M6-L6</f>
        <v>0</v>
      </c>
      <c r="O6" s="205"/>
      <c r="P6" s="62">
        <f>SUM(D6:K6)-SUM(L6:O6)</f>
        <v>0</v>
      </c>
    </row>
    <row r="7" spans="1:16" x14ac:dyDescent="0.3">
      <c r="A7" s="7" t="s">
        <v>45</v>
      </c>
      <c r="B7" s="156" t="s">
        <v>18</v>
      </c>
      <c r="C7" s="22"/>
      <c r="D7" s="168"/>
      <c r="E7" s="60"/>
      <c r="F7" s="60"/>
      <c r="G7" s="60"/>
      <c r="H7" s="60"/>
      <c r="I7" s="60"/>
      <c r="J7" s="60"/>
      <c r="K7" s="60"/>
      <c r="L7" s="206">
        <v>0</v>
      </c>
      <c r="M7" s="207" t="s">
        <v>18</v>
      </c>
      <c r="N7" s="205"/>
      <c r="O7" s="205"/>
      <c r="P7" s="64">
        <f t="shared" ref="P7:P11" si="0">SUM(D7:K7)-SUM(L7:O7)</f>
        <v>0</v>
      </c>
    </row>
    <row r="8" spans="1:16" x14ac:dyDescent="0.3">
      <c r="A8" s="23" t="s">
        <v>46</v>
      </c>
      <c r="B8" s="157"/>
      <c r="C8" s="24"/>
      <c r="D8" s="63" t="s">
        <v>18</v>
      </c>
      <c r="E8" s="60">
        <v>0</v>
      </c>
      <c r="F8" s="60">
        <v>0</v>
      </c>
      <c r="G8" s="60">
        <v>0</v>
      </c>
      <c r="H8" s="60">
        <v>0</v>
      </c>
      <c r="I8" s="60">
        <v>0</v>
      </c>
      <c r="J8" s="60">
        <v>0</v>
      </c>
      <c r="K8" s="60">
        <v>0</v>
      </c>
      <c r="L8" s="206">
        <f>IFERROR(('P &amp; L'!$D$18)*(L6/SUM($L$6:$N$6)),0)</f>
        <v>0</v>
      </c>
      <c r="M8" s="205">
        <f>IFERROR(('P &amp; L'!$D$18)*(M6/SUM($L$6:$N$6)),0)</f>
        <v>0</v>
      </c>
      <c r="N8" s="205">
        <f>IFERROR(('P &amp; L'!$D$18)*(N6/SUM($L$6:$N$6)),0)</f>
        <v>0</v>
      </c>
      <c r="O8" s="205"/>
      <c r="P8" s="64">
        <f t="shared" si="0"/>
        <v>0</v>
      </c>
    </row>
    <row r="9" spans="1:16" x14ac:dyDescent="0.3">
      <c r="A9" s="23" t="s">
        <v>47</v>
      </c>
      <c r="B9" s="158"/>
      <c r="C9" s="24"/>
      <c r="D9" s="63" t="s">
        <v>18</v>
      </c>
      <c r="E9" s="60"/>
      <c r="F9" s="60"/>
      <c r="G9" s="60"/>
      <c r="H9" s="60"/>
      <c r="I9" s="60"/>
      <c r="J9" s="60"/>
      <c r="K9" s="60"/>
      <c r="L9" s="206">
        <f>'P &amp; L'!D28</f>
        <v>0</v>
      </c>
      <c r="M9" s="205" t="s">
        <v>18</v>
      </c>
      <c r="N9" s="205"/>
      <c r="O9" s="205"/>
      <c r="P9" s="64">
        <f t="shared" si="0"/>
        <v>0</v>
      </c>
    </row>
    <row r="10" spans="1:16" x14ac:dyDescent="0.3">
      <c r="A10" s="7"/>
      <c r="B10" s="157"/>
      <c r="C10" s="24"/>
      <c r="D10" s="63"/>
      <c r="E10" s="60"/>
      <c r="F10" s="60"/>
      <c r="G10" s="60"/>
      <c r="H10" s="60"/>
      <c r="I10" s="60"/>
      <c r="J10" s="60"/>
      <c r="K10" s="60"/>
      <c r="L10" s="206"/>
      <c r="M10" s="205"/>
      <c r="N10" s="205"/>
      <c r="O10" s="205"/>
      <c r="P10" s="64">
        <f t="shared" si="0"/>
        <v>0</v>
      </c>
    </row>
    <row r="11" spans="1:16" x14ac:dyDescent="0.3">
      <c r="A11" s="7"/>
      <c r="B11" s="157"/>
      <c r="C11" s="24"/>
      <c r="D11" s="65"/>
      <c r="E11" s="60"/>
      <c r="F11" s="60"/>
      <c r="G11" s="60"/>
      <c r="H11" s="60"/>
      <c r="I11" s="60"/>
      <c r="J11" s="60"/>
      <c r="K11" s="60"/>
      <c r="L11" s="206"/>
      <c r="M11" s="205"/>
      <c r="N11" s="205"/>
      <c r="O11" s="205"/>
      <c r="P11" s="64">
        <f t="shared" si="0"/>
        <v>0</v>
      </c>
    </row>
    <row r="12" spans="1:16" x14ac:dyDescent="0.3">
      <c r="A12" s="212" t="s">
        <v>48</v>
      </c>
      <c r="B12" s="212"/>
      <c r="C12" s="213"/>
      <c r="D12" s="66">
        <f t="shared" ref="D12:O12" si="1">SUM(D6:D11)</f>
        <v>0</v>
      </c>
      <c r="E12" s="66">
        <f>SUM(E6:E11)</f>
        <v>0</v>
      </c>
      <c r="F12" s="66">
        <f t="shared" si="1"/>
        <v>0</v>
      </c>
      <c r="G12" s="66">
        <f>SUM(G6:G11)</f>
        <v>0</v>
      </c>
      <c r="H12" s="66">
        <f t="shared" si="1"/>
        <v>0</v>
      </c>
      <c r="I12" s="66">
        <f t="shared" si="1"/>
        <v>0</v>
      </c>
      <c r="J12" s="66">
        <f t="shared" si="1"/>
        <v>0</v>
      </c>
      <c r="K12" s="66">
        <f t="shared" si="1"/>
        <v>0</v>
      </c>
      <c r="L12" s="67">
        <f t="shared" si="1"/>
        <v>0</v>
      </c>
      <c r="M12" s="66">
        <f t="shared" si="1"/>
        <v>0</v>
      </c>
      <c r="N12" s="66">
        <f t="shared" si="1"/>
        <v>0</v>
      </c>
      <c r="O12" s="66">
        <f t="shared" si="1"/>
        <v>0</v>
      </c>
      <c r="P12" s="68">
        <f>SUM(P6:P11)</f>
        <v>0</v>
      </c>
    </row>
    <row r="13" spans="1:16" s="159" customFormat="1" x14ac:dyDescent="0.3">
      <c r="A13" s="25"/>
      <c r="B13" s="25"/>
      <c r="C13" s="25"/>
      <c r="D13" s="69"/>
      <c r="E13" s="69"/>
      <c r="F13" s="69"/>
      <c r="G13" s="69"/>
      <c r="H13" s="69"/>
      <c r="I13" s="69"/>
      <c r="J13" s="69"/>
      <c r="K13" s="69"/>
      <c r="L13" s="69" t="s">
        <v>18</v>
      </c>
      <c r="M13" s="69"/>
      <c r="N13" s="69"/>
      <c r="O13" s="69"/>
      <c r="P13" s="70"/>
    </row>
    <row r="14" spans="1:16" s="159" customFormat="1" x14ac:dyDescent="0.3">
      <c r="A14" s="25"/>
      <c r="B14" s="25"/>
      <c r="C14" s="25"/>
      <c r="D14" s="69"/>
      <c r="E14" s="69"/>
      <c r="F14" s="69"/>
      <c r="G14" s="69"/>
      <c r="H14" s="69"/>
      <c r="I14" s="69"/>
      <c r="J14" s="69"/>
      <c r="K14" s="69"/>
      <c r="L14" s="69" t="s">
        <v>18</v>
      </c>
      <c r="M14" s="69"/>
      <c r="N14" s="69"/>
      <c r="O14" s="69"/>
      <c r="P14" s="70"/>
    </row>
    <row r="15" spans="1:16" s="159" customFormat="1" ht="16.2" x14ac:dyDescent="0.3">
      <c r="A15" s="216" t="s">
        <v>49</v>
      </c>
      <c r="B15" s="216"/>
      <c r="C15" s="216"/>
      <c r="D15" s="81" t="s">
        <v>50</v>
      </c>
      <c r="E15" s="81"/>
      <c r="F15" s="81"/>
      <c r="G15" s="81"/>
      <c r="H15" s="172"/>
      <c r="I15" s="82" t="s">
        <v>51</v>
      </c>
      <c r="J15" s="170"/>
      <c r="K15" s="71"/>
      <c r="L15" s="160" t="s">
        <v>18</v>
      </c>
      <c r="M15" s="160"/>
      <c r="N15" s="160"/>
      <c r="O15" s="160"/>
      <c r="P15" s="60"/>
    </row>
    <row r="16" spans="1:16" s="159" customFormat="1" ht="43.2" x14ac:dyDescent="0.3">
      <c r="A16" s="15" t="s">
        <v>34</v>
      </c>
      <c r="B16" s="15" t="s">
        <v>35</v>
      </c>
      <c r="C16" s="16" t="s">
        <v>36</v>
      </c>
      <c r="D16" s="171" t="s">
        <v>37</v>
      </c>
      <c r="E16" s="72" t="s">
        <v>38</v>
      </c>
      <c r="F16" s="72" t="s">
        <v>39</v>
      </c>
      <c r="G16" s="18" t="s">
        <v>1111</v>
      </c>
      <c r="H16" s="72" t="s">
        <v>42</v>
      </c>
      <c r="I16" s="73"/>
      <c r="J16" s="74" t="s">
        <v>44</v>
      </c>
      <c r="K16" s="211"/>
      <c r="L16" s="211"/>
      <c r="M16" s="211"/>
      <c r="N16" s="211"/>
      <c r="O16" s="211"/>
      <c r="P16" s="211"/>
    </row>
    <row r="17" spans="1:16" s="159" customFormat="1" x14ac:dyDescent="0.3">
      <c r="A17" s="20" t="s">
        <v>52</v>
      </c>
      <c r="B17" s="161"/>
      <c r="C17" s="26" t="s">
        <v>18</v>
      </c>
      <c r="D17" s="59">
        <f>'P &amp; L'!E7</f>
        <v>0</v>
      </c>
      <c r="E17" s="60"/>
      <c r="F17" s="60">
        <f>'P &amp; L'!E8</f>
        <v>0</v>
      </c>
      <c r="G17" s="60">
        <f>'P &amp; L'!E9</f>
        <v>0</v>
      </c>
      <c r="H17" s="60">
        <f>'P &amp; L'!E13</f>
        <v>0</v>
      </c>
      <c r="I17" s="59">
        <v>0</v>
      </c>
      <c r="J17" s="62">
        <f t="shared" ref="J17:J23" si="2">SUM(D17:G17)-I17</f>
        <v>0</v>
      </c>
      <c r="K17" s="162"/>
      <c r="L17" s="169" t="s">
        <v>18</v>
      </c>
      <c r="M17" s="162"/>
      <c r="N17" s="162"/>
      <c r="O17" s="162"/>
      <c r="P17" s="160"/>
    </row>
    <row r="18" spans="1:16" s="159" customFormat="1" x14ac:dyDescent="0.3">
      <c r="A18" s="23" t="s">
        <v>53</v>
      </c>
      <c r="B18" s="157"/>
      <c r="C18" s="24">
        <v>1</v>
      </c>
      <c r="D18" s="63"/>
      <c r="E18" s="60"/>
      <c r="F18" s="60"/>
      <c r="G18" s="60"/>
      <c r="H18" s="60"/>
      <c r="I18" s="63">
        <f>'P &amp; L'!E17</f>
        <v>0</v>
      </c>
      <c r="J18" s="64">
        <f t="shared" si="2"/>
        <v>0</v>
      </c>
      <c r="K18" s="75"/>
      <c r="L18" s="75"/>
      <c r="M18" s="76" t="s">
        <v>18</v>
      </c>
      <c r="N18" s="76"/>
      <c r="O18" s="76"/>
      <c r="P18" s="76"/>
    </row>
    <row r="19" spans="1:16" s="159" customFormat="1" x14ac:dyDescent="0.3">
      <c r="A19" s="23" t="s">
        <v>46</v>
      </c>
      <c r="B19" s="158"/>
      <c r="C19" s="24" t="s">
        <v>18</v>
      </c>
      <c r="D19" s="63"/>
      <c r="E19" s="60"/>
      <c r="F19" s="60"/>
      <c r="G19" s="60"/>
      <c r="H19" s="60"/>
      <c r="I19" s="163">
        <f>'P &amp; L'!E18</f>
        <v>0</v>
      </c>
      <c r="J19" s="64">
        <f t="shared" si="2"/>
        <v>0</v>
      </c>
      <c r="K19" s="77"/>
      <c r="L19" s="162"/>
      <c r="M19" s="162"/>
      <c r="N19" s="162"/>
      <c r="O19" s="162"/>
      <c r="P19" s="60"/>
    </row>
    <row r="20" spans="1:16" s="159" customFormat="1" x14ac:dyDescent="0.3">
      <c r="A20" s="23" t="s">
        <v>47</v>
      </c>
      <c r="B20" s="158"/>
      <c r="C20" s="24"/>
      <c r="D20" s="63"/>
      <c r="E20" s="60"/>
      <c r="F20" s="60"/>
      <c r="G20" s="60"/>
      <c r="H20" s="60"/>
      <c r="I20" s="63">
        <f>'P &amp; L'!E28</f>
        <v>0</v>
      </c>
      <c r="J20" s="64">
        <f t="shared" si="2"/>
        <v>0</v>
      </c>
      <c r="K20" s="77"/>
      <c r="L20" s="78"/>
      <c r="M20" s="162"/>
      <c r="N20" s="162"/>
      <c r="O20" s="162"/>
      <c r="P20" s="60"/>
    </row>
    <row r="21" spans="1:16" s="159" customFormat="1" x14ac:dyDescent="0.3">
      <c r="A21" s="23"/>
      <c r="B21" s="158"/>
      <c r="C21" s="24"/>
      <c r="D21" s="63"/>
      <c r="E21" s="60"/>
      <c r="F21" s="60"/>
      <c r="G21" s="60"/>
      <c r="H21" s="60"/>
      <c r="I21" s="63"/>
      <c r="J21" s="64">
        <f t="shared" si="2"/>
        <v>0</v>
      </c>
      <c r="K21" s="77"/>
      <c r="L21" s="162"/>
      <c r="M21" s="162"/>
      <c r="N21" s="162"/>
      <c r="O21" s="162"/>
      <c r="P21" s="60"/>
    </row>
    <row r="22" spans="1:16" s="159" customFormat="1" x14ac:dyDescent="0.3">
      <c r="A22" s="23" t="s">
        <v>18</v>
      </c>
      <c r="B22" s="157"/>
      <c r="C22" s="24"/>
      <c r="D22" s="63"/>
      <c r="E22" s="60"/>
      <c r="F22" s="60"/>
      <c r="G22" s="60"/>
      <c r="H22" s="60"/>
      <c r="I22" s="63"/>
      <c r="J22" s="64">
        <f t="shared" si="2"/>
        <v>0</v>
      </c>
      <c r="K22" s="164"/>
      <c r="L22" s="164"/>
      <c r="M22" s="164"/>
      <c r="N22" s="85" t="s">
        <v>1112</v>
      </c>
      <c r="O22" s="164"/>
      <c r="P22" s="84">
        <f>SUM(P12,J24)</f>
        <v>0</v>
      </c>
    </row>
    <row r="23" spans="1:16" s="159" customFormat="1" x14ac:dyDescent="0.3">
      <c r="A23" s="7"/>
      <c r="B23" s="157"/>
      <c r="C23" s="24"/>
      <c r="D23" s="65"/>
      <c r="E23" s="60"/>
      <c r="F23" s="60"/>
      <c r="G23" s="60"/>
      <c r="H23" s="60"/>
      <c r="I23" s="63"/>
      <c r="J23" s="79">
        <f t="shared" si="2"/>
        <v>0</v>
      </c>
      <c r="K23" s="165"/>
      <c r="L23" s="165"/>
      <c r="M23" s="165"/>
      <c r="N23" s="165"/>
      <c r="O23" s="165"/>
      <c r="P23" s="165"/>
    </row>
    <row r="24" spans="1:16" s="159" customFormat="1" x14ac:dyDescent="0.3">
      <c r="A24" s="212" t="s">
        <v>48</v>
      </c>
      <c r="B24" s="212"/>
      <c r="C24" s="213"/>
      <c r="D24" s="66">
        <f t="shared" ref="D24:G24" si="3">SUM(D17:D23)</f>
        <v>0</v>
      </c>
      <c r="E24" s="66">
        <f t="shared" si="3"/>
        <v>0</v>
      </c>
      <c r="F24" s="66">
        <f t="shared" si="3"/>
        <v>0</v>
      </c>
      <c r="G24" s="66">
        <f t="shared" si="3"/>
        <v>0</v>
      </c>
      <c r="H24" s="66"/>
      <c r="I24" s="67">
        <f>SUM(I17:I23)</f>
        <v>0</v>
      </c>
      <c r="J24" s="80">
        <f>SUM(J17:J23)</f>
        <v>0</v>
      </c>
      <c r="K24" s="165"/>
      <c r="L24" s="165"/>
      <c r="M24" s="165"/>
      <c r="N24" s="165"/>
      <c r="O24" s="165"/>
      <c r="P24" s="165"/>
    </row>
    <row r="25" spans="1:16" s="159" customFormat="1" ht="20.25" customHeight="1" x14ac:dyDescent="0.3">
      <c r="A25" s="25"/>
      <c r="B25" s="25"/>
      <c r="C25" s="25"/>
      <c r="D25" s="69"/>
      <c r="E25" s="69"/>
      <c r="F25" s="69"/>
      <c r="G25" s="69"/>
      <c r="H25" s="69"/>
      <c r="I25" s="69"/>
      <c r="J25" s="69"/>
      <c r="K25" s="165"/>
      <c r="L25" s="165"/>
      <c r="M25" s="165"/>
      <c r="N25" s="165"/>
      <c r="O25" s="165"/>
      <c r="P25" s="165"/>
    </row>
    <row r="26" spans="1:16" x14ac:dyDescent="0.3">
      <c r="K26" s="166"/>
      <c r="L26" s="166"/>
      <c r="M26" s="166"/>
      <c r="N26" s="166"/>
      <c r="O26" s="166"/>
      <c r="P26" s="166"/>
    </row>
    <row r="27" spans="1:16" ht="16.2" x14ac:dyDescent="0.3">
      <c r="A27" s="27" t="s">
        <v>1155</v>
      </c>
      <c r="K27" s="157"/>
      <c r="L27" s="157"/>
      <c r="M27" s="157"/>
      <c r="N27" s="157"/>
      <c r="O27" s="157"/>
      <c r="P27" s="157"/>
    </row>
    <row r="28" spans="1:16" x14ac:dyDescent="0.3">
      <c r="K28" s="157"/>
      <c r="L28" s="157"/>
      <c r="M28" s="157"/>
      <c r="N28" s="157"/>
      <c r="O28" s="157"/>
      <c r="P28" s="157"/>
    </row>
    <row r="29" spans="1:16" ht="16.2" x14ac:dyDescent="0.3">
      <c r="A29" s="27" t="s">
        <v>1156</v>
      </c>
      <c r="K29" s="157"/>
      <c r="L29" s="157"/>
      <c r="M29" s="157"/>
      <c r="N29" s="157"/>
      <c r="O29" s="157"/>
      <c r="P29" s="157"/>
    </row>
    <row r="31" spans="1:16" x14ac:dyDescent="0.3">
      <c r="A31" s="178" t="s">
        <v>37</v>
      </c>
      <c r="B31" s="179" t="s">
        <v>54</v>
      </c>
      <c r="C31" s="180"/>
      <c r="D31" s="180"/>
      <c r="E31" s="180"/>
      <c r="F31" s="180"/>
      <c r="G31" s="180"/>
      <c r="H31" s="180"/>
      <c r="I31" s="180"/>
      <c r="J31" s="181"/>
    </row>
    <row r="32" spans="1:16" x14ac:dyDescent="0.3">
      <c r="A32" s="178" t="s">
        <v>38</v>
      </c>
      <c r="B32" s="179" t="s">
        <v>54</v>
      </c>
      <c r="C32" s="180"/>
      <c r="D32" s="180"/>
      <c r="E32" s="180"/>
      <c r="F32" s="180"/>
      <c r="G32" s="180"/>
      <c r="H32" s="180"/>
      <c r="I32" s="180"/>
      <c r="J32" s="181"/>
    </row>
    <row r="33" spans="1:10" x14ac:dyDescent="0.3">
      <c r="A33" s="178" t="s">
        <v>55</v>
      </c>
      <c r="B33" s="179" t="s">
        <v>56</v>
      </c>
      <c r="C33" s="180"/>
      <c r="D33" s="180"/>
      <c r="E33" s="180"/>
      <c r="F33" s="180"/>
      <c r="G33" s="180"/>
      <c r="H33" s="180"/>
      <c r="I33" s="180"/>
      <c r="J33" s="181"/>
    </row>
    <row r="34" spans="1:10" x14ac:dyDescent="0.3">
      <c r="A34" s="178" t="s">
        <v>39</v>
      </c>
      <c r="B34" s="179" t="s">
        <v>57</v>
      </c>
      <c r="C34" s="180"/>
      <c r="D34" s="180"/>
      <c r="E34" s="180"/>
      <c r="F34" s="180"/>
      <c r="G34" s="180"/>
      <c r="H34" s="180"/>
      <c r="I34" s="180"/>
      <c r="J34" s="181"/>
    </row>
    <row r="35" spans="1:10" ht="27" customHeight="1" x14ac:dyDescent="0.3">
      <c r="A35" s="178" t="s">
        <v>40</v>
      </c>
      <c r="B35" s="208" t="s">
        <v>58</v>
      </c>
      <c r="C35" s="209"/>
      <c r="D35" s="209"/>
      <c r="E35" s="209"/>
      <c r="F35" s="209"/>
      <c r="G35" s="209"/>
      <c r="H35" s="209"/>
      <c r="I35" s="209"/>
      <c r="J35" s="210"/>
    </row>
    <row r="36" spans="1:10" x14ac:dyDescent="0.3">
      <c r="A36" s="178" t="s">
        <v>59</v>
      </c>
      <c r="B36" s="179" t="s">
        <v>60</v>
      </c>
      <c r="C36" s="180"/>
      <c r="D36" s="180"/>
      <c r="E36" s="180"/>
      <c r="F36" s="180"/>
      <c r="G36" s="180"/>
      <c r="H36" s="180"/>
      <c r="I36" s="180"/>
      <c r="J36" s="181"/>
    </row>
    <row r="37" spans="1:10" x14ac:dyDescent="0.3">
      <c r="A37" s="178" t="s">
        <v>42</v>
      </c>
      <c r="B37" s="179" t="s">
        <v>61</v>
      </c>
      <c r="C37" s="180"/>
      <c r="D37" s="180"/>
      <c r="E37" s="180"/>
      <c r="F37" s="180"/>
      <c r="G37" s="180"/>
      <c r="H37" s="180"/>
      <c r="I37" s="180"/>
      <c r="J37" s="181"/>
    </row>
    <row r="38" spans="1:10" x14ac:dyDescent="0.3">
      <c r="A38" s="178" t="s">
        <v>43</v>
      </c>
      <c r="B38" s="179" t="s">
        <v>62</v>
      </c>
      <c r="C38" s="180"/>
      <c r="D38" s="180"/>
      <c r="E38" s="180"/>
      <c r="F38" s="180"/>
      <c r="G38" s="180"/>
      <c r="H38" s="180"/>
      <c r="I38" s="180"/>
      <c r="J38" s="181"/>
    </row>
    <row r="40" spans="1:10" ht="16.2" x14ac:dyDescent="0.3">
      <c r="A40" s="27" t="s">
        <v>1157</v>
      </c>
    </row>
    <row r="41" spans="1:10" x14ac:dyDescent="0.3">
      <c r="A41" s="27"/>
    </row>
    <row r="42" spans="1:10" ht="16.2" x14ac:dyDescent="0.3">
      <c r="A42" s="27" t="s">
        <v>1158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58"/>
  <sheetViews>
    <sheetView zoomScale="90" zoomScaleNormal="90" workbookViewId="0">
      <selection sqref="A1:XFD1048576"/>
    </sheetView>
  </sheetViews>
  <sheetFormatPr defaultColWidth="9.109375" defaultRowHeight="13.8" x14ac:dyDescent="0.3"/>
  <cols>
    <col min="1" max="1" width="6.33203125" style="40" customWidth="1"/>
    <col min="2" max="2" width="38.44140625" style="40" customWidth="1"/>
    <col min="3" max="5" width="12.33203125" style="130" customWidth="1"/>
    <col min="6" max="6" width="3.6640625" style="40" customWidth="1"/>
    <col min="7" max="9" width="12.33203125" style="40" customWidth="1"/>
    <col min="10" max="10" width="3.6640625" style="40" customWidth="1"/>
    <col min="11" max="13" width="12.33203125" style="40" customWidth="1"/>
    <col min="14" max="14" width="3.6640625" style="40" customWidth="1"/>
    <col min="15" max="17" width="12.33203125" style="40" customWidth="1"/>
    <col min="18" max="19" width="9.109375" style="40"/>
    <col min="20" max="22" width="14.88671875" style="40" customWidth="1"/>
    <col min="23" max="16384" width="9.109375" style="40"/>
  </cols>
  <sheetData>
    <row r="1" spans="1:18" ht="14.4" x14ac:dyDescent="0.3">
      <c r="A1" s="217" t="str">
        <f>IF('Pro Forma'!A1="Enter Department ID below", "Will pull from Pro Forma when department id entered",'Pro Forma'!A1)</f>
        <v>Will pull from Pro Forma when department id entered</v>
      </c>
      <c r="B1" s="217"/>
    </row>
    <row r="2" spans="1:18" ht="14.4" x14ac:dyDescent="0.3">
      <c r="A2" s="217" t="str">
        <f>IF('Pro Forma'!A6="Title","Will pull from Pro Forma when title is entered",'Pro Forma'!A6)</f>
        <v>Will pull from Pro Forma when title is entered</v>
      </c>
      <c r="B2" s="217"/>
    </row>
    <row r="3" spans="1:18" x14ac:dyDescent="0.3">
      <c r="A3" s="2" t="s">
        <v>0</v>
      </c>
      <c r="C3" s="130" t="s">
        <v>18</v>
      </c>
    </row>
    <row r="4" spans="1:18" s="131" customFormat="1" ht="33.75" customHeight="1" thickBot="1" x14ac:dyDescent="0.35">
      <c r="A4" s="39"/>
      <c r="C4" s="4"/>
      <c r="D4" s="4"/>
      <c r="E4" s="4"/>
    </row>
    <row r="5" spans="1:18" ht="25.5" customHeight="1" thickBot="1" x14ac:dyDescent="0.35">
      <c r="A5" s="5" t="s">
        <v>1</v>
      </c>
      <c r="B5" s="5" t="s">
        <v>2</v>
      </c>
      <c r="C5" s="9" t="s">
        <v>16</v>
      </c>
      <c r="D5" s="10" t="s">
        <v>7</v>
      </c>
      <c r="E5" s="11" t="s">
        <v>8</v>
      </c>
      <c r="G5" s="9" t="s">
        <v>17</v>
      </c>
      <c r="H5" s="10" t="s">
        <v>7</v>
      </c>
      <c r="I5" s="11" t="s">
        <v>8</v>
      </c>
      <c r="K5" s="9" t="s">
        <v>1099</v>
      </c>
      <c r="L5" s="10" t="s">
        <v>7</v>
      </c>
      <c r="M5" s="11" t="s">
        <v>8</v>
      </c>
      <c r="O5" s="45" t="s">
        <v>1182</v>
      </c>
      <c r="P5" s="10" t="s">
        <v>7</v>
      </c>
      <c r="Q5" s="11" t="s">
        <v>8</v>
      </c>
    </row>
    <row r="6" spans="1:18" x14ac:dyDescent="0.3">
      <c r="A6" s="147" t="s">
        <v>1160</v>
      </c>
      <c r="B6" s="127"/>
      <c r="C6" s="128"/>
      <c r="D6" s="6"/>
      <c r="E6" s="6"/>
      <c r="G6" s="128"/>
      <c r="H6" s="6"/>
      <c r="I6" s="6"/>
      <c r="K6" s="128"/>
      <c r="L6" s="6"/>
      <c r="M6" s="6"/>
      <c r="O6" s="129"/>
      <c r="P6" s="6"/>
      <c r="Q6" s="6"/>
    </row>
    <row r="7" spans="1:18" s="103" customFormat="1" x14ac:dyDescent="0.3">
      <c r="B7" s="183" t="s">
        <v>1174</v>
      </c>
      <c r="C7" s="132">
        <f>SUM(D7:E7)</f>
        <v>0</v>
      </c>
      <c r="D7" s="132">
        <f>'Estimate Details'!E45*'Estimate Details'!E44</f>
        <v>0</v>
      </c>
      <c r="E7" s="132">
        <f>'Estimate Details'!E45-'P &amp; L'!D7</f>
        <v>0</v>
      </c>
      <c r="G7" s="132">
        <f t="shared" ref="G7:G13" si="0">SUM(H7:I7)</f>
        <v>0</v>
      </c>
      <c r="H7" s="132">
        <f>D7*(1+'Estimate Details'!F46)</f>
        <v>0</v>
      </c>
      <c r="I7" s="132">
        <f>E7*(1+'Estimate Details'!$F$46)</f>
        <v>0</v>
      </c>
      <c r="K7" s="132">
        <f t="shared" ref="K7:K13" si="1">SUM(L7:M7)</f>
        <v>0</v>
      </c>
      <c r="L7" s="132">
        <f>H7*(1+'Estimate Details'!G46)</f>
        <v>0</v>
      </c>
      <c r="M7" s="132">
        <f>I7*(1+'Estimate Details'!$G$46)</f>
        <v>0</v>
      </c>
      <c r="O7" s="132">
        <f t="shared" ref="O7:O13" si="2">SUM(P7:Q7)</f>
        <v>0</v>
      </c>
      <c r="P7" s="132">
        <f>L7*(1+'Estimate Details'!H46)</f>
        <v>0</v>
      </c>
      <c r="Q7" s="132">
        <f>M7*(1+'Estimate Details'!$H$46)</f>
        <v>0</v>
      </c>
      <c r="R7" s="103" t="s">
        <v>18</v>
      </c>
    </row>
    <row r="8" spans="1:18" s="33" customFormat="1" x14ac:dyDescent="0.3">
      <c r="B8" s="58" t="s">
        <v>1161</v>
      </c>
      <c r="C8" s="53">
        <f t="shared" ref="C8:C13" si="3">SUM(D8:E8)</f>
        <v>0</v>
      </c>
      <c r="D8" s="54">
        <f>'Estimate Details'!E48</f>
        <v>0</v>
      </c>
      <c r="E8" s="54">
        <f>'Estimate Details'!E53</f>
        <v>0</v>
      </c>
      <c r="F8" s="55"/>
      <c r="G8" s="53">
        <f t="shared" si="0"/>
        <v>0</v>
      </c>
      <c r="H8" s="54">
        <f>'Estimate Details'!F48</f>
        <v>0</v>
      </c>
      <c r="I8" s="54">
        <f>'Estimate Details'!F53</f>
        <v>0</v>
      </c>
      <c r="J8" s="55"/>
      <c r="K8" s="53">
        <f t="shared" si="1"/>
        <v>0</v>
      </c>
      <c r="L8" s="54">
        <f>'Estimate Details'!G48</f>
        <v>0</v>
      </c>
      <c r="M8" s="54">
        <f>'Estimate Details'!G53</f>
        <v>0</v>
      </c>
      <c r="N8" s="55"/>
      <c r="O8" s="53">
        <f t="shared" si="2"/>
        <v>0</v>
      </c>
      <c r="P8" s="54">
        <f>'Estimate Details'!H48</f>
        <v>0</v>
      </c>
      <c r="Q8" s="54">
        <f>'Estimate Details'!H53</f>
        <v>0</v>
      </c>
    </row>
    <row r="9" spans="1:18" s="33" customFormat="1" x14ac:dyDescent="0.3">
      <c r="B9" s="58" t="s">
        <v>1162</v>
      </c>
      <c r="C9" s="53">
        <f t="shared" si="3"/>
        <v>0</v>
      </c>
      <c r="D9" s="54">
        <f>'Estimate Details'!E58</f>
        <v>0</v>
      </c>
      <c r="E9" s="54">
        <f>'Estimate Details'!E60</f>
        <v>0</v>
      </c>
      <c r="F9" s="55"/>
      <c r="G9" s="53">
        <f t="shared" si="0"/>
        <v>0</v>
      </c>
      <c r="H9" s="54">
        <f>'Estimate Details'!F58</f>
        <v>0</v>
      </c>
      <c r="I9" s="54">
        <f>'Estimate Details'!F60</f>
        <v>0</v>
      </c>
      <c r="J9" s="55"/>
      <c r="K9" s="53">
        <f t="shared" si="1"/>
        <v>0</v>
      </c>
      <c r="L9" s="54">
        <f>'Estimate Details'!G58</f>
        <v>0</v>
      </c>
      <c r="M9" s="54">
        <f>'Estimate Details'!G60</f>
        <v>0</v>
      </c>
      <c r="N9" s="55"/>
      <c r="O9" s="53">
        <f t="shared" si="2"/>
        <v>0</v>
      </c>
      <c r="P9" s="54">
        <f>'Estimate Details'!H58</f>
        <v>0</v>
      </c>
      <c r="Q9" s="54">
        <f>'Estimate Details'!H60</f>
        <v>0</v>
      </c>
    </row>
    <row r="10" spans="1:18" s="33" customFormat="1" x14ac:dyDescent="0.3">
      <c r="B10" s="58" t="s">
        <v>1163</v>
      </c>
      <c r="C10" s="53">
        <f t="shared" si="3"/>
        <v>0</v>
      </c>
      <c r="D10" s="54">
        <f>'Estimate Details'!E62</f>
        <v>0</v>
      </c>
      <c r="E10" s="54">
        <v>0</v>
      </c>
      <c r="F10" s="55"/>
      <c r="G10" s="53">
        <f t="shared" si="0"/>
        <v>0</v>
      </c>
      <c r="H10" s="54">
        <f>'Estimate Details'!F62</f>
        <v>0</v>
      </c>
      <c r="I10" s="54">
        <v>0</v>
      </c>
      <c r="J10" s="55"/>
      <c r="K10" s="53">
        <f t="shared" si="1"/>
        <v>0</v>
      </c>
      <c r="L10" s="54">
        <f>'Estimate Details'!G62</f>
        <v>0</v>
      </c>
      <c r="M10" s="54">
        <v>0</v>
      </c>
      <c r="N10" s="55"/>
      <c r="O10" s="53">
        <f t="shared" si="2"/>
        <v>0</v>
      </c>
      <c r="P10" s="54">
        <f>'Estimate Details'!H62</f>
        <v>0</v>
      </c>
      <c r="Q10" s="54">
        <v>0</v>
      </c>
    </row>
    <row r="11" spans="1:18" s="33" customFormat="1" x14ac:dyDescent="0.3">
      <c r="B11" s="58" t="s">
        <v>1165</v>
      </c>
      <c r="C11" s="53">
        <f>SUM(D11:E11)</f>
        <v>0</v>
      </c>
      <c r="D11" s="54">
        <f>'Estimate Details'!$E$64</f>
        <v>0</v>
      </c>
      <c r="E11" s="54">
        <v>0</v>
      </c>
      <c r="F11" s="55"/>
      <c r="G11" s="53">
        <f>SUM(H11:I11)</f>
        <v>0</v>
      </c>
      <c r="H11" s="54">
        <f>'Estimate Details'!$F$64</f>
        <v>0</v>
      </c>
      <c r="I11" s="54">
        <v>0</v>
      </c>
      <c r="J11" s="55"/>
      <c r="K11" s="53">
        <f>SUM(L11:M11)</f>
        <v>0</v>
      </c>
      <c r="L11" s="54">
        <f>'Estimate Details'!$G$64</f>
        <v>0</v>
      </c>
      <c r="M11" s="54">
        <v>0</v>
      </c>
      <c r="N11" s="55"/>
      <c r="O11" s="53">
        <f>SUM(P11:Q11)</f>
        <v>0</v>
      </c>
      <c r="P11" s="54">
        <f>'Estimate Details'!$H$64</f>
        <v>0</v>
      </c>
      <c r="Q11" s="54">
        <v>0</v>
      </c>
    </row>
    <row r="12" spans="1:18" s="33" customFormat="1" x14ac:dyDescent="0.3">
      <c r="B12" s="58" t="s">
        <v>1164</v>
      </c>
      <c r="C12" s="53">
        <f t="shared" si="3"/>
        <v>0</v>
      </c>
      <c r="D12" s="54">
        <f>'Estimate Details'!E66</f>
        <v>0</v>
      </c>
      <c r="E12" s="54">
        <v>0</v>
      </c>
      <c r="F12" s="55"/>
      <c r="G12" s="53">
        <f t="shared" si="0"/>
        <v>0</v>
      </c>
      <c r="H12" s="54">
        <f>'Estimate Details'!F66</f>
        <v>0</v>
      </c>
      <c r="I12" s="54">
        <v>0</v>
      </c>
      <c r="J12" s="55"/>
      <c r="K12" s="53">
        <f t="shared" si="1"/>
        <v>0</v>
      </c>
      <c r="L12" s="54">
        <f>'Estimate Details'!G66</f>
        <v>0</v>
      </c>
      <c r="M12" s="54">
        <v>0</v>
      </c>
      <c r="N12" s="55"/>
      <c r="O12" s="53">
        <f t="shared" si="2"/>
        <v>0</v>
      </c>
      <c r="P12" s="54">
        <f>'Estimate Details'!H66</f>
        <v>0</v>
      </c>
      <c r="Q12" s="54">
        <v>0</v>
      </c>
    </row>
    <row r="13" spans="1:18" s="33" customFormat="1" x14ac:dyDescent="0.3">
      <c r="B13" s="58" t="s">
        <v>1166</v>
      </c>
      <c r="C13" s="53">
        <f t="shared" si="3"/>
        <v>0</v>
      </c>
      <c r="D13" s="54">
        <f>'Estimate Details'!E71</f>
        <v>0</v>
      </c>
      <c r="E13" s="54">
        <f>'Estimate Details'!E76</f>
        <v>0</v>
      </c>
      <c r="F13" s="55"/>
      <c r="G13" s="53">
        <f t="shared" si="0"/>
        <v>0</v>
      </c>
      <c r="H13" s="54">
        <f>'Estimate Details'!I71</f>
        <v>0</v>
      </c>
      <c r="I13" s="54">
        <f>'Estimate Details'!I76</f>
        <v>0</v>
      </c>
      <c r="J13" s="55"/>
      <c r="K13" s="53">
        <f t="shared" si="1"/>
        <v>0</v>
      </c>
      <c r="L13" s="54">
        <f>'Estimate Details'!M71</f>
        <v>0</v>
      </c>
      <c r="M13" s="54">
        <f>'Estimate Details'!M76</f>
        <v>0</v>
      </c>
      <c r="N13" s="55"/>
      <c r="O13" s="53">
        <f t="shared" si="2"/>
        <v>0</v>
      </c>
      <c r="P13" s="54">
        <f>'Estimate Details'!Q71</f>
        <v>0</v>
      </c>
      <c r="Q13" s="54">
        <f>'Estimate Details'!Q76</f>
        <v>0</v>
      </c>
    </row>
    <row r="14" spans="1:18" x14ac:dyDescent="0.3">
      <c r="A14" s="92" t="s">
        <v>3</v>
      </c>
      <c r="B14" s="92"/>
      <c r="C14" s="93">
        <f>SUM(C7:C13)</f>
        <v>0</v>
      </c>
      <c r="D14" s="93">
        <f>SUM(D7:D13)</f>
        <v>0</v>
      </c>
      <c r="E14" s="93">
        <f>SUM(E7:E13)</f>
        <v>0</v>
      </c>
      <c r="F14" s="133"/>
      <c r="G14" s="93">
        <f>SUM(G7:G13)</f>
        <v>0</v>
      </c>
      <c r="H14" s="93">
        <f>SUM(H7:H13)</f>
        <v>0</v>
      </c>
      <c r="I14" s="93">
        <f>SUM(I7:I13)</f>
        <v>0</v>
      </c>
      <c r="J14" s="133"/>
      <c r="K14" s="93">
        <f>SUM(K7:K13)</f>
        <v>0</v>
      </c>
      <c r="L14" s="93">
        <f>SUM(L7:L13)</f>
        <v>0</v>
      </c>
      <c r="M14" s="93">
        <f>SUM(M7:M13)</f>
        <v>0</v>
      </c>
      <c r="N14" s="133"/>
      <c r="O14" s="93">
        <f>SUM(O7:O13)</f>
        <v>0</v>
      </c>
      <c r="P14" s="93">
        <f>SUM(P7:P13)</f>
        <v>0</v>
      </c>
      <c r="Q14" s="93">
        <f>SUM(Q7:Q13)</f>
        <v>0</v>
      </c>
    </row>
    <row r="15" spans="1:18" x14ac:dyDescent="0.3">
      <c r="A15" s="2"/>
      <c r="B15" s="2"/>
      <c r="C15" s="56"/>
      <c r="D15" s="56"/>
      <c r="E15" s="56"/>
      <c r="F15" s="103"/>
      <c r="G15" s="56"/>
      <c r="H15" s="56"/>
      <c r="I15" s="56"/>
      <c r="J15" s="103"/>
      <c r="K15" s="56"/>
      <c r="L15" s="56"/>
      <c r="M15" s="56"/>
      <c r="N15" s="103"/>
      <c r="O15" s="56"/>
      <c r="P15" s="56"/>
      <c r="Q15" s="56"/>
    </row>
    <row r="16" spans="1:18" x14ac:dyDescent="0.3">
      <c r="A16" s="41" t="s">
        <v>1122</v>
      </c>
      <c r="B16" s="2"/>
      <c r="C16" s="56"/>
      <c r="D16" s="56"/>
      <c r="E16" s="56"/>
      <c r="F16" s="103"/>
      <c r="G16" s="56"/>
      <c r="H16" s="56"/>
      <c r="I16" s="56"/>
      <c r="J16" s="103"/>
      <c r="K16" s="56"/>
      <c r="L16" s="56"/>
      <c r="M16" s="56"/>
      <c r="N16" s="103"/>
      <c r="O16" s="56"/>
      <c r="P16" s="56"/>
      <c r="Q16" s="56"/>
    </row>
    <row r="17" spans="1:26" x14ac:dyDescent="0.3">
      <c r="B17" s="195" t="s">
        <v>1178</v>
      </c>
      <c r="C17" s="134">
        <f t="shared" ref="C17:C18" si="4">SUM(D17:E17)</f>
        <v>0</v>
      </c>
      <c r="D17" s="132">
        <f>'Estimate Details'!E3</f>
        <v>0</v>
      </c>
      <c r="E17" s="134">
        <f>'Estimate Details'!E4</f>
        <v>0</v>
      </c>
      <c r="F17" s="103"/>
      <c r="G17" s="134">
        <f t="shared" ref="G17:G18" si="5">SUM(H17:I17)</f>
        <v>0</v>
      </c>
      <c r="H17" s="132">
        <f>D17*(1+'Estimate Details'!$E$10)</f>
        <v>0</v>
      </c>
      <c r="I17" s="134">
        <f>E17*(1+'Estimate Details'!$E$10)</f>
        <v>0</v>
      </c>
      <c r="J17" s="103"/>
      <c r="K17" s="134">
        <f t="shared" ref="K17:K18" si="6">SUM(L17:M17)</f>
        <v>0</v>
      </c>
      <c r="L17" s="132">
        <f>H17*(1+'Estimate Details'!$E$10)</f>
        <v>0</v>
      </c>
      <c r="M17" s="134">
        <f>I17*(1+'Estimate Details'!$E$10)</f>
        <v>0</v>
      </c>
      <c r="N17" s="103"/>
      <c r="O17" s="134">
        <f t="shared" ref="O17:O18" si="7">SUM(P17:Q17)</f>
        <v>0</v>
      </c>
      <c r="P17" s="132">
        <f>L17*(1+'Estimate Details'!$E$10)</f>
        <v>0</v>
      </c>
      <c r="Q17" s="134">
        <f>M17*(1+'Estimate Details'!$E$10)</f>
        <v>0</v>
      </c>
    </row>
    <row r="18" spans="1:26" x14ac:dyDescent="0.3">
      <c r="B18" s="41" t="s">
        <v>1121</v>
      </c>
      <c r="C18" s="134">
        <f t="shared" si="4"/>
        <v>0</v>
      </c>
      <c r="D18" s="132">
        <f>+D17*'Estimate Details'!$E$7</f>
        <v>0</v>
      </c>
      <c r="E18" s="134">
        <f>E17*'Estimate Details'!$E$8</f>
        <v>0</v>
      </c>
      <c r="F18" s="103"/>
      <c r="G18" s="134">
        <f t="shared" si="5"/>
        <v>0</v>
      </c>
      <c r="H18" s="132">
        <f>+H17*'Estimate Details'!$E$7</f>
        <v>0</v>
      </c>
      <c r="I18" s="134">
        <f>I17*'Estimate Details'!$E$8</f>
        <v>0</v>
      </c>
      <c r="J18" s="103"/>
      <c r="K18" s="134">
        <f t="shared" si="6"/>
        <v>0</v>
      </c>
      <c r="L18" s="132">
        <f>+L17*'Estimate Details'!$E$7</f>
        <v>0</v>
      </c>
      <c r="M18" s="134">
        <f>M17*'Estimate Details'!$E$8</f>
        <v>0</v>
      </c>
      <c r="N18" s="103"/>
      <c r="O18" s="134">
        <f t="shared" si="7"/>
        <v>0</v>
      </c>
      <c r="P18" s="132">
        <f>+P17*'Estimate Details'!$E$7</f>
        <v>0</v>
      </c>
      <c r="Q18" s="134">
        <f>Q17*'Estimate Details'!$E$8</f>
        <v>0</v>
      </c>
    </row>
    <row r="19" spans="1:26" s="2" customFormat="1" x14ac:dyDescent="0.3">
      <c r="A19" s="87" t="s">
        <v>4</v>
      </c>
      <c r="B19" s="87"/>
      <c r="C19" s="88">
        <f>C18+C17</f>
        <v>0</v>
      </c>
      <c r="D19" s="88">
        <f>SUM(D17:D18)</f>
        <v>0</v>
      </c>
      <c r="E19" s="88">
        <f>SUM(E17:E18)</f>
        <v>0</v>
      </c>
      <c r="F19" s="89"/>
      <c r="G19" s="88">
        <f>G18+G17</f>
        <v>0</v>
      </c>
      <c r="H19" s="88">
        <f>SUM(H17:H18)</f>
        <v>0</v>
      </c>
      <c r="I19" s="88">
        <f>SUM(I17:I18)</f>
        <v>0</v>
      </c>
      <c r="J19" s="89"/>
      <c r="K19" s="88">
        <f>K18+K17</f>
        <v>0</v>
      </c>
      <c r="L19" s="88">
        <f>SUM(L17:L18)</f>
        <v>0</v>
      </c>
      <c r="M19" s="88">
        <f>SUM(M17:M18)</f>
        <v>0</v>
      </c>
      <c r="N19" s="89"/>
      <c r="O19" s="88">
        <f>O18+O17</f>
        <v>0</v>
      </c>
      <c r="P19" s="88">
        <f>SUM(P17:P18)</f>
        <v>0</v>
      </c>
      <c r="Q19" s="88">
        <f>SUM(Q17:Q18)</f>
        <v>0</v>
      </c>
    </row>
    <row r="20" spans="1:26" s="2" customFormat="1" x14ac:dyDescent="0.3">
      <c r="C20" s="56"/>
      <c r="D20" s="56"/>
      <c r="E20" s="56"/>
      <c r="F20" s="57"/>
      <c r="G20" s="56"/>
      <c r="H20" s="56"/>
      <c r="I20" s="56"/>
      <c r="J20" s="57"/>
      <c r="K20" s="56"/>
      <c r="L20" s="56"/>
      <c r="M20" s="56"/>
      <c r="N20" s="57"/>
      <c r="O20" s="56"/>
      <c r="P20" s="56"/>
      <c r="Q20" s="56"/>
    </row>
    <row r="21" spans="1:26" s="2" customFormat="1" x14ac:dyDescent="0.3">
      <c r="A21" s="41" t="s">
        <v>1130</v>
      </c>
      <c r="C21" s="56"/>
      <c r="D21" s="56"/>
      <c r="E21" s="56"/>
      <c r="F21" s="57"/>
      <c r="G21" s="56"/>
      <c r="H21" s="56"/>
      <c r="I21" s="56"/>
      <c r="J21" s="57"/>
      <c r="K21" s="56"/>
      <c r="L21" s="56"/>
      <c r="M21" s="56"/>
      <c r="N21" s="57"/>
      <c r="O21" s="56"/>
      <c r="P21" s="56"/>
      <c r="Q21" s="56"/>
    </row>
    <row r="22" spans="1:26" x14ac:dyDescent="0.3">
      <c r="B22" s="41" t="s">
        <v>1124</v>
      </c>
      <c r="C22" s="134">
        <f>SUM(D22:E22)</f>
        <v>0</v>
      </c>
      <c r="D22" s="132">
        <v>0</v>
      </c>
      <c r="E22" s="132">
        <f>'Estimate Details'!$E40</f>
        <v>0</v>
      </c>
      <c r="F22" s="103"/>
      <c r="G22" s="134">
        <f>SUM(H22:I22)</f>
        <v>0</v>
      </c>
      <c r="H22" s="134">
        <v>0</v>
      </c>
      <c r="I22" s="132">
        <f>'Estimate Details'!$F40</f>
        <v>0</v>
      </c>
      <c r="J22" s="103"/>
      <c r="K22" s="134">
        <f>SUM(L22:M22)</f>
        <v>0</v>
      </c>
      <c r="L22" s="134">
        <v>0</v>
      </c>
      <c r="M22" s="132">
        <f>'Estimate Details'!$G40</f>
        <v>0</v>
      </c>
      <c r="N22" s="103"/>
      <c r="O22" s="134">
        <f>SUM(P22:Q22)</f>
        <v>0</v>
      </c>
      <c r="P22" s="134">
        <v>0</v>
      </c>
      <c r="Q22" s="132">
        <f>'Estimate Details'!$H40</f>
        <v>0</v>
      </c>
    </row>
    <row r="23" spans="1:26" x14ac:dyDescent="0.3">
      <c r="A23" s="116"/>
      <c r="B23" s="44" t="s">
        <v>1125</v>
      </c>
      <c r="C23" s="134">
        <f t="shared" ref="C23:C27" si="8">SUM(D23:E23)</f>
        <v>0</v>
      </c>
      <c r="D23" s="134">
        <v>0</v>
      </c>
      <c r="E23" s="134">
        <f>'Estimate Details'!$E24</f>
        <v>0</v>
      </c>
      <c r="F23" s="135"/>
      <c r="G23" s="134">
        <f t="shared" ref="G23:G27" si="9">SUM(H23:I23)</f>
        <v>0</v>
      </c>
      <c r="H23" s="134">
        <v>0</v>
      </c>
      <c r="I23" s="134">
        <f>'Estimate Details'!$F24</f>
        <v>0</v>
      </c>
      <c r="J23" s="135"/>
      <c r="K23" s="134">
        <f t="shared" ref="K23:K27" si="10">SUM(L23:M23)</f>
        <v>0</v>
      </c>
      <c r="L23" s="134">
        <v>0</v>
      </c>
      <c r="M23" s="134">
        <f>'Estimate Details'!$G24</f>
        <v>0</v>
      </c>
      <c r="N23" s="135"/>
      <c r="O23" s="134">
        <f t="shared" ref="O23:O27" si="11">SUM(P23:Q23)</f>
        <v>0</v>
      </c>
      <c r="P23" s="134">
        <v>0</v>
      </c>
      <c r="Q23" s="134">
        <f>'Estimate Details'!$H24</f>
        <v>0</v>
      </c>
      <c r="R23" s="116"/>
    </row>
    <row r="24" spans="1:26" s="109" customFormat="1" x14ac:dyDescent="0.3">
      <c r="A24" s="116"/>
      <c r="B24" s="44" t="s">
        <v>1126</v>
      </c>
      <c r="C24" s="134">
        <f t="shared" si="8"/>
        <v>0</v>
      </c>
      <c r="D24" s="134">
        <v>0</v>
      </c>
      <c r="E24" s="134">
        <f>'Estimate Details'!E43</f>
        <v>0</v>
      </c>
      <c r="F24" s="135"/>
      <c r="G24" s="134">
        <f t="shared" si="9"/>
        <v>0</v>
      </c>
      <c r="H24" s="134">
        <v>0</v>
      </c>
      <c r="I24" s="134">
        <f>E24</f>
        <v>0</v>
      </c>
      <c r="J24" s="135"/>
      <c r="K24" s="134">
        <f t="shared" si="10"/>
        <v>0</v>
      </c>
      <c r="L24" s="134">
        <v>0</v>
      </c>
      <c r="M24" s="134">
        <f>I24</f>
        <v>0</v>
      </c>
      <c r="N24" s="135"/>
      <c r="O24" s="134">
        <f t="shared" si="11"/>
        <v>0</v>
      </c>
      <c r="P24" s="134">
        <v>0</v>
      </c>
      <c r="Q24" s="134">
        <f>M24</f>
        <v>0</v>
      </c>
      <c r="R24" s="116"/>
    </row>
    <row r="25" spans="1:26" x14ac:dyDescent="0.3">
      <c r="A25" s="116"/>
      <c r="B25" s="44" t="s">
        <v>1127</v>
      </c>
      <c r="C25" s="134">
        <f t="shared" si="8"/>
        <v>0</v>
      </c>
      <c r="D25" s="134">
        <f>(SUM(D7:E8))*'Estimate Details'!$E15</f>
        <v>0</v>
      </c>
      <c r="E25" s="134">
        <v>0</v>
      </c>
      <c r="F25" s="135"/>
      <c r="G25" s="134">
        <f t="shared" si="9"/>
        <v>0</v>
      </c>
      <c r="H25" s="134">
        <f>(SUM(H7:I8))*'Estimate Details'!$G15</f>
        <v>0</v>
      </c>
      <c r="I25" s="134">
        <v>0</v>
      </c>
      <c r="J25" s="135"/>
      <c r="K25" s="134">
        <f t="shared" si="10"/>
        <v>0</v>
      </c>
      <c r="L25" s="134">
        <f>(SUM(L7:M8))*'Estimate Details'!$F15</f>
        <v>0</v>
      </c>
      <c r="M25" s="134">
        <v>0</v>
      </c>
      <c r="N25" s="135"/>
      <c r="O25" s="134">
        <f t="shared" si="11"/>
        <v>0</v>
      </c>
      <c r="P25" s="134">
        <f>(SUM(P7:Q8))*'Estimate Details'!$H15</f>
        <v>0</v>
      </c>
      <c r="Q25" s="134">
        <v>0</v>
      </c>
      <c r="R25" s="116"/>
    </row>
    <row r="26" spans="1:26" x14ac:dyDescent="0.3">
      <c r="A26" s="116"/>
      <c r="B26" s="44" t="s">
        <v>1128</v>
      </c>
      <c r="C26" s="134">
        <f t="shared" si="8"/>
        <v>0</v>
      </c>
      <c r="D26" s="134">
        <v>0</v>
      </c>
      <c r="E26" s="134">
        <f>'Estimate Details'!E42</f>
        <v>0</v>
      </c>
      <c r="F26" s="135"/>
      <c r="G26" s="134">
        <f t="shared" si="9"/>
        <v>0</v>
      </c>
      <c r="H26" s="134">
        <v>0</v>
      </c>
      <c r="I26" s="134">
        <f>'Estimate Details'!F42</f>
        <v>0</v>
      </c>
      <c r="J26" s="135"/>
      <c r="K26" s="134">
        <f t="shared" si="10"/>
        <v>0</v>
      </c>
      <c r="L26" s="134">
        <v>0</v>
      </c>
      <c r="M26" s="134">
        <f>'Estimate Details'!G42</f>
        <v>0</v>
      </c>
      <c r="N26" s="135"/>
      <c r="O26" s="134">
        <f t="shared" si="11"/>
        <v>0</v>
      </c>
      <c r="P26" s="134">
        <v>0</v>
      </c>
      <c r="Q26" s="134">
        <f>'Estimate Details'!H42</f>
        <v>0</v>
      </c>
      <c r="R26" s="116"/>
    </row>
    <row r="27" spans="1:26" s="116" customFormat="1" x14ac:dyDescent="0.3">
      <c r="B27" s="44" t="s">
        <v>1129</v>
      </c>
      <c r="C27" s="134">
        <f t="shared" si="8"/>
        <v>0</v>
      </c>
      <c r="D27" s="134">
        <f>D7*'Estimate Details'!$E$31</f>
        <v>0</v>
      </c>
      <c r="E27" s="134">
        <f>E7*'Estimate Details'!$E$31</f>
        <v>0</v>
      </c>
      <c r="F27" s="135"/>
      <c r="G27" s="134">
        <f t="shared" si="9"/>
        <v>0</v>
      </c>
      <c r="H27" s="134">
        <f>H7*'Estimate Details'!$E$31</f>
        <v>0</v>
      </c>
      <c r="I27" s="134">
        <f>I7*'Estimate Details'!$E$31</f>
        <v>0</v>
      </c>
      <c r="J27" s="135"/>
      <c r="K27" s="134">
        <f t="shared" si="10"/>
        <v>0</v>
      </c>
      <c r="L27" s="134">
        <f>L7*'Estimate Details'!$E$31</f>
        <v>0</v>
      </c>
      <c r="M27" s="134">
        <f>M7*'Estimate Details'!$E$31</f>
        <v>0</v>
      </c>
      <c r="N27" s="135"/>
      <c r="O27" s="134">
        <f t="shared" si="11"/>
        <v>0</v>
      </c>
      <c r="P27" s="134">
        <f>P7*'Estimate Details'!$E$31</f>
        <v>0</v>
      </c>
      <c r="Q27" s="134">
        <f>Q7*'Estimate Details'!$E$31</f>
        <v>0</v>
      </c>
    </row>
    <row r="28" spans="1:26" x14ac:dyDescent="0.3">
      <c r="A28" s="87" t="s">
        <v>6</v>
      </c>
      <c r="B28" s="90"/>
      <c r="C28" s="91">
        <f>SUM(C22:C27)</f>
        <v>0</v>
      </c>
      <c r="D28" s="91">
        <f>SUM(D22:D27)</f>
        <v>0</v>
      </c>
      <c r="E28" s="91">
        <f>SUM(E22:E27)</f>
        <v>0</v>
      </c>
      <c r="F28" s="136"/>
      <c r="G28" s="91">
        <f>SUM(G22:G27)</f>
        <v>0</v>
      </c>
      <c r="H28" s="91">
        <f t="shared" ref="H28:I28" si="12">SUM(H22:H27)</f>
        <v>0</v>
      </c>
      <c r="I28" s="91">
        <f t="shared" si="12"/>
        <v>0</v>
      </c>
      <c r="J28" s="136"/>
      <c r="K28" s="91">
        <f>SUM(K22:K27)</f>
        <v>0</v>
      </c>
      <c r="L28" s="91">
        <f t="shared" ref="L28:M28" si="13">SUM(L22:L27)</f>
        <v>0</v>
      </c>
      <c r="M28" s="91">
        <f t="shared" si="13"/>
        <v>0</v>
      </c>
      <c r="N28" s="136"/>
      <c r="O28" s="91">
        <f>SUM(O22:O27)</f>
        <v>0</v>
      </c>
      <c r="P28" s="91">
        <f>SUM(P22:P27)</f>
        <v>0</v>
      </c>
      <c r="Q28" s="91">
        <f>SUM(Q22:Q27)</f>
        <v>0</v>
      </c>
    </row>
    <row r="29" spans="1:26" s="116" customFormat="1" ht="4.5" customHeight="1" x14ac:dyDescent="0.3">
      <c r="A29" s="96"/>
      <c r="B29" s="97"/>
      <c r="C29" s="98"/>
      <c r="D29" s="98"/>
      <c r="E29" s="98"/>
      <c r="F29" s="135"/>
      <c r="G29" s="98"/>
      <c r="H29" s="98"/>
      <c r="I29" s="98"/>
      <c r="J29" s="135"/>
      <c r="K29" s="98"/>
      <c r="L29" s="98"/>
      <c r="M29" s="98"/>
      <c r="N29" s="135"/>
      <c r="O29" s="98"/>
      <c r="P29" s="98"/>
      <c r="Q29" s="98"/>
    </row>
    <row r="30" spans="1:26" x14ac:dyDescent="0.3">
      <c r="A30" s="92" t="s">
        <v>10</v>
      </c>
      <c r="B30" s="92"/>
      <c r="C30" s="93">
        <f>C28+C19</f>
        <v>0</v>
      </c>
      <c r="D30" s="93">
        <f>D28+D19</f>
        <v>0</v>
      </c>
      <c r="E30" s="93">
        <f>E28+E19</f>
        <v>0</v>
      </c>
      <c r="F30" s="133"/>
      <c r="G30" s="93">
        <f>G28+G19</f>
        <v>0</v>
      </c>
      <c r="H30" s="93">
        <f>H28+H19</f>
        <v>0</v>
      </c>
      <c r="I30" s="93">
        <f>I28+I19</f>
        <v>0</v>
      </c>
      <c r="J30" s="133"/>
      <c r="K30" s="93">
        <f>K28+K19</f>
        <v>0</v>
      </c>
      <c r="L30" s="93">
        <f>L28+L19</f>
        <v>0</v>
      </c>
      <c r="M30" s="93">
        <f>M28+M19</f>
        <v>0</v>
      </c>
      <c r="N30" s="133"/>
      <c r="O30" s="93">
        <f>O28+O19</f>
        <v>0</v>
      </c>
      <c r="P30" s="93">
        <f>P28+P19</f>
        <v>0</v>
      </c>
      <c r="Q30" s="93">
        <f>Q28+Q19</f>
        <v>0</v>
      </c>
    </row>
    <row r="31" spans="1:26" s="116" customFormat="1" x14ac:dyDescent="0.3">
      <c r="A31" s="96"/>
      <c r="B31" s="96"/>
      <c r="C31" s="98"/>
      <c r="D31" s="98"/>
      <c r="E31" s="98"/>
      <c r="F31" s="135"/>
      <c r="G31" s="98"/>
      <c r="H31" s="98"/>
      <c r="I31" s="98"/>
      <c r="J31" s="135"/>
      <c r="K31" s="98"/>
      <c r="L31" s="98"/>
      <c r="M31" s="98"/>
      <c r="N31" s="135"/>
      <c r="O31" s="98"/>
      <c r="P31" s="98"/>
      <c r="Q31" s="98"/>
      <c r="T31" s="38" t="s">
        <v>1113</v>
      </c>
      <c r="X31" s="86" t="s">
        <v>1088</v>
      </c>
    </row>
    <row r="32" spans="1:26" ht="20.100000000000001" customHeight="1" thickBot="1" x14ac:dyDescent="0.35">
      <c r="A32" s="126" t="s">
        <v>1116</v>
      </c>
      <c r="B32" s="94"/>
      <c r="C32" s="95">
        <f>C14-C30</f>
        <v>0</v>
      </c>
      <c r="D32" s="95">
        <f>D14-D30</f>
        <v>0</v>
      </c>
      <c r="E32" s="95">
        <f>E14-E30</f>
        <v>0</v>
      </c>
      <c r="F32" s="137"/>
      <c r="G32" s="95">
        <f>G14-G30</f>
        <v>0</v>
      </c>
      <c r="H32" s="95">
        <f>H14-H30</f>
        <v>0</v>
      </c>
      <c r="I32" s="95">
        <f>I14-I30</f>
        <v>0</v>
      </c>
      <c r="J32" s="137"/>
      <c r="K32" s="95">
        <f>K14-K30</f>
        <v>0</v>
      </c>
      <c r="L32" s="95">
        <f>L14-L30</f>
        <v>0</v>
      </c>
      <c r="M32" s="95">
        <f>M14-M30</f>
        <v>0</v>
      </c>
      <c r="N32" s="137"/>
      <c r="O32" s="95">
        <f>O14-O30</f>
        <v>0</v>
      </c>
      <c r="P32" s="95">
        <f>P14-P30</f>
        <v>0</v>
      </c>
      <c r="Q32" s="95">
        <f>Q14-Q30</f>
        <v>0</v>
      </c>
      <c r="T32" s="138">
        <f>'Pro Forma'!P22</f>
        <v>0</v>
      </c>
      <c r="U32" s="138">
        <f>+'Pro Forma'!P12</f>
        <v>0</v>
      </c>
      <c r="V32" s="138">
        <f>+'Pro Forma'!J24</f>
        <v>0</v>
      </c>
      <c r="X32" s="130">
        <f>+C32-T32</f>
        <v>0</v>
      </c>
      <c r="Y32" s="139">
        <f>+D32-U32</f>
        <v>0</v>
      </c>
      <c r="Z32" s="130">
        <f>+E32-V32</f>
        <v>0</v>
      </c>
    </row>
    <row r="33" spans="1:26" s="116" customFormat="1" ht="15" customHeight="1" thickTop="1" x14ac:dyDescent="0.3">
      <c r="A33" s="96"/>
      <c r="B33" s="96"/>
      <c r="C33" s="124"/>
      <c r="D33" s="124"/>
      <c r="E33" s="124"/>
      <c r="F33" s="135"/>
      <c r="G33" s="124"/>
      <c r="H33" s="124"/>
      <c r="I33" s="124"/>
      <c r="J33" s="135"/>
      <c r="K33" s="124"/>
      <c r="L33" s="124"/>
      <c r="M33" s="124"/>
      <c r="N33" s="135"/>
      <c r="O33" s="124"/>
      <c r="P33" s="124"/>
      <c r="Q33" s="124"/>
    </row>
    <row r="34" spans="1:26" s="116" customFormat="1" x14ac:dyDescent="0.3">
      <c r="A34" s="96"/>
      <c r="B34" s="96"/>
      <c r="C34" s="125"/>
      <c r="D34" s="125"/>
      <c r="E34" s="125"/>
    </row>
    <row r="35" spans="1:26" x14ac:dyDescent="0.3">
      <c r="A35" s="47" t="s">
        <v>1167</v>
      </c>
    </row>
    <row r="36" spans="1:26" x14ac:dyDescent="0.3">
      <c r="A36" s="86"/>
      <c r="B36" s="41" t="s">
        <v>1168</v>
      </c>
      <c r="C36" s="134">
        <f t="shared" ref="C36:C38" si="14">SUM(D36:E36)</f>
        <v>0</v>
      </c>
      <c r="D36" s="139">
        <v>0</v>
      </c>
      <c r="E36" s="139">
        <f>'Estimate Details'!E89</f>
        <v>0</v>
      </c>
      <c r="F36" s="139"/>
      <c r="G36" s="134">
        <f t="shared" ref="G36:G38" si="15">SUM(H36:I36)</f>
        <v>0</v>
      </c>
      <c r="H36" s="139">
        <v>0</v>
      </c>
      <c r="I36" s="132">
        <f>E36*(1+'Estimate Details'!$E$90)</f>
        <v>0</v>
      </c>
      <c r="J36" s="103"/>
      <c r="K36" s="134">
        <f t="shared" ref="K36:K38" si="16">SUM(L36:M36)</f>
        <v>0</v>
      </c>
      <c r="L36" s="139">
        <v>0</v>
      </c>
      <c r="M36" s="132">
        <f>I36*(1+'Estimate Details'!$E$90)</f>
        <v>0</v>
      </c>
      <c r="N36" s="103"/>
      <c r="O36" s="134">
        <f t="shared" ref="O36:O38" si="17">SUM(P36:Q36)</f>
        <v>0</v>
      </c>
      <c r="P36" s="139">
        <v>0</v>
      </c>
      <c r="Q36" s="132">
        <f>M36*(1+'Estimate Details'!$E$90)</f>
        <v>0</v>
      </c>
    </row>
    <row r="37" spans="1:26" x14ac:dyDescent="0.3">
      <c r="A37" s="86"/>
      <c r="B37" s="47" t="s">
        <v>1169</v>
      </c>
      <c r="C37" s="134">
        <f t="shared" si="14"/>
        <v>0</v>
      </c>
      <c r="D37" s="139">
        <v>0</v>
      </c>
      <c r="E37" s="139">
        <f>'Estimate Details'!E98</f>
        <v>0</v>
      </c>
      <c r="F37" s="103"/>
      <c r="G37" s="134">
        <f t="shared" si="15"/>
        <v>0</v>
      </c>
      <c r="H37" s="139">
        <v>0</v>
      </c>
      <c r="I37" s="134">
        <f>E37*(1+'Estimate Details'!$E$10)</f>
        <v>0</v>
      </c>
      <c r="J37" s="103"/>
      <c r="K37" s="134">
        <f t="shared" si="16"/>
        <v>0</v>
      </c>
      <c r="L37" s="139">
        <v>0</v>
      </c>
      <c r="M37" s="134">
        <f>I37*(1+'Estimate Details'!$E$10)</f>
        <v>0</v>
      </c>
      <c r="N37" s="103"/>
      <c r="O37" s="134">
        <f t="shared" si="17"/>
        <v>0</v>
      </c>
      <c r="P37" s="139">
        <v>0</v>
      </c>
      <c r="Q37" s="134">
        <f>M37*(1+'Estimate Details'!$E$10)</f>
        <v>0</v>
      </c>
    </row>
    <row r="38" spans="1:26" x14ac:dyDescent="0.3">
      <c r="A38" s="140"/>
      <c r="B38" s="151" t="s">
        <v>1170</v>
      </c>
      <c r="C38" s="134">
        <f t="shared" si="14"/>
        <v>0</v>
      </c>
      <c r="D38" s="139">
        <v>0</v>
      </c>
      <c r="E38" s="139">
        <f>'Estimate Details'!E105</f>
        <v>0</v>
      </c>
      <c r="F38" s="103"/>
      <c r="G38" s="134">
        <f t="shared" si="15"/>
        <v>0</v>
      </c>
      <c r="H38" s="139">
        <v>0</v>
      </c>
      <c r="I38" s="132">
        <f>E38*(1+'Estimate Details'!$E$90)</f>
        <v>0</v>
      </c>
      <c r="J38" s="103"/>
      <c r="K38" s="134">
        <f t="shared" si="16"/>
        <v>0</v>
      </c>
      <c r="L38" s="139">
        <v>0</v>
      </c>
      <c r="M38" s="132">
        <f>I38*(1+'Estimate Details'!$E$90)</f>
        <v>0</v>
      </c>
      <c r="N38" s="103"/>
      <c r="O38" s="134">
        <f t="shared" si="17"/>
        <v>0</v>
      </c>
      <c r="P38" s="139">
        <v>0</v>
      </c>
      <c r="Q38" s="132">
        <f>M38*(1+'Estimate Details'!$E$90)</f>
        <v>0</v>
      </c>
    </row>
    <row r="39" spans="1:26" x14ac:dyDescent="0.3">
      <c r="A39" s="141"/>
      <c r="B39" s="142"/>
      <c r="C39" s="139"/>
      <c r="D39" s="139"/>
      <c r="E39" s="139"/>
      <c r="F39" s="103"/>
      <c r="G39" s="103"/>
      <c r="H39" s="103"/>
      <c r="I39" s="103"/>
      <c r="J39" s="103"/>
      <c r="K39" s="103"/>
      <c r="L39" s="103"/>
      <c r="M39" s="103"/>
      <c r="N39" s="103"/>
      <c r="O39" s="103"/>
      <c r="P39" s="103"/>
      <c r="Q39" s="103"/>
    </row>
    <row r="40" spans="1:26" x14ac:dyDescent="0.3">
      <c r="A40" s="38" t="s">
        <v>1123</v>
      </c>
      <c r="B40" s="142"/>
      <c r="C40" s="146">
        <f>SUM(C36:C39)</f>
        <v>0</v>
      </c>
      <c r="D40" s="146">
        <f t="shared" ref="D40:E40" si="18">SUM(D36:D39)</f>
        <v>0</v>
      </c>
      <c r="E40" s="146">
        <f t="shared" si="18"/>
        <v>0</v>
      </c>
      <c r="F40" s="103"/>
      <c r="G40" s="146">
        <f>SUM(G36:G39)</f>
        <v>0</v>
      </c>
      <c r="H40" s="146">
        <f t="shared" ref="H40" si="19">SUM(H36:H39)</f>
        <v>0</v>
      </c>
      <c r="I40" s="146">
        <f t="shared" ref="I40" si="20">SUM(I36:I39)</f>
        <v>0</v>
      </c>
      <c r="J40" s="103"/>
      <c r="K40" s="146">
        <f>SUM(K36:K39)</f>
        <v>0</v>
      </c>
      <c r="L40" s="146">
        <f t="shared" ref="L40" si="21">SUM(L36:L39)</f>
        <v>0</v>
      </c>
      <c r="M40" s="146">
        <f t="shared" ref="M40" si="22">SUM(M36:M39)</f>
        <v>0</v>
      </c>
      <c r="N40" s="103"/>
      <c r="O40" s="146">
        <f>SUM(O36:O39)</f>
        <v>0</v>
      </c>
      <c r="P40" s="146">
        <f t="shared" ref="P40" si="23">SUM(P36:P39)</f>
        <v>0</v>
      </c>
      <c r="Q40" s="146">
        <f t="shared" ref="Q40" si="24">SUM(Q36:Q39)</f>
        <v>0</v>
      </c>
    </row>
    <row r="41" spans="1:26" x14ac:dyDescent="0.3">
      <c r="A41" s="141"/>
      <c r="B41" s="142"/>
      <c r="C41" s="139"/>
      <c r="D41" s="139"/>
      <c r="E41" s="139"/>
      <c r="F41" s="103"/>
      <c r="G41" s="103"/>
      <c r="H41" s="103"/>
      <c r="I41" s="103"/>
      <c r="J41" s="103"/>
      <c r="K41" s="103"/>
      <c r="L41" s="103"/>
      <c r="M41" s="103"/>
      <c r="N41" s="103"/>
      <c r="O41" s="103"/>
      <c r="P41" s="103"/>
      <c r="Q41" s="103"/>
    </row>
    <row r="42" spans="1:26" ht="20.100000000000001" customHeight="1" thickBot="1" x14ac:dyDescent="0.35">
      <c r="A42" s="126" t="s">
        <v>1120</v>
      </c>
      <c r="B42" s="94"/>
      <c r="C42" s="95">
        <f>+C32-C40</f>
        <v>0</v>
      </c>
      <c r="D42" s="95">
        <f>+D32-D40</f>
        <v>0</v>
      </c>
      <c r="E42" s="95">
        <f>+E32-E40</f>
        <v>0</v>
      </c>
      <c r="F42" s="137"/>
      <c r="G42" s="95">
        <f t="shared" ref="G42:I42" si="25">+G32-G40</f>
        <v>0</v>
      </c>
      <c r="H42" s="95">
        <f t="shared" si="25"/>
        <v>0</v>
      </c>
      <c r="I42" s="95">
        <f t="shared" si="25"/>
        <v>0</v>
      </c>
      <c r="J42" s="137"/>
      <c r="K42" s="95">
        <f t="shared" ref="K42:M42" si="26">+K32-K40</f>
        <v>0</v>
      </c>
      <c r="L42" s="95">
        <f t="shared" si="26"/>
        <v>0</v>
      </c>
      <c r="M42" s="95">
        <f t="shared" si="26"/>
        <v>0</v>
      </c>
      <c r="N42" s="137"/>
      <c r="O42" s="95">
        <f t="shared" ref="O42:Q42" si="27">+O32-O40</f>
        <v>0</v>
      </c>
      <c r="P42" s="95">
        <f t="shared" si="27"/>
        <v>0</v>
      </c>
      <c r="Q42" s="95">
        <f t="shared" si="27"/>
        <v>0</v>
      </c>
      <c r="T42" s="138"/>
      <c r="U42" s="138"/>
      <c r="V42" s="138"/>
      <c r="X42" s="130"/>
      <c r="Y42" s="139"/>
      <c r="Z42" s="130"/>
    </row>
    <row r="43" spans="1:26" ht="14.4" thickTop="1" x14ac:dyDescent="0.3">
      <c r="A43" s="141"/>
      <c r="B43" s="142"/>
      <c r="C43" s="139"/>
      <c r="D43" s="139"/>
      <c r="E43" s="139"/>
      <c r="F43" s="103"/>
      <c r="G43" s="103"/>
      <c r="H43" s="103"/>
      <c r="I43" s="103"/>
      <c r="J43" s="103"/>
      <c r="K43" s="103"/>
      <c r="L43" s="103"/>
      <c r="M43" s="103"/>
      <c r="N43" s="103"/>
      <c r="O43" s="103"/>
      <c r="P43" s="103"/>
      <c r="Q43" s="103"/>
    </row>
    <row r="44" spans="1:26" x14ac:dyDescent="0.3">
      <c r="A44" s="86"/>
      <c r="B44" s="86"/>
      <c r="C44" s="139"/>
      <c r="D44" s="139"/>
      <c r="E44" s="139"/>
      <c r="F44" s="103"/>
      <c r="G44" s="103"/>
      <c r="H44" s="103"/>
      <c r="I44" s="103"/>
      <c r="J44" s="103"/>
      <c r="K44" s="103"/>
      <c r="L44" s="103"/>
      <c r="M44" s="103"/>
      <c r="N44" s="103"/>
      <c r="O44" s="103"/>
      <c r="P44" s="103"/>
      <c r="Q44" s="103"/>
    </row>
    <row r="45" spans="1:26" x14ac:dyDescent="0.3">
      <c r="A45" s="38"/>
      <c r="B45" s="86"/>
      <c r="C45" s="103"/>
      <c r="D45" s="145"/>
      <c r="E45" s="139"/>
      <c r="F45" s="103"/>
      <c r="G45" s="103"/>
      <c r="H45" s="103"/>
      <c r="I45" s="103"/>
      <c r="J45" s="103"/>
      <c r="K45" s="103"/>
      <c r="L45" s="103"/>
      <c r="M45" s="103"/>
      <c r="N45" s="103"/>
      <c r="O45" s="103"/>
      <c r="P45" s="103"/>
      <c r="Q45" s="103"/>
    </row>
    <row r="46" spans="1:26" x14ac:dyDescent="0.3">
      <c r="A46" s="86"/>
      <c r="B46" s="108"/>
      <c r="C46" s="103"/>
      <c r="D46" s="139"/>
      <c r="E46" s="139"/>
      <c r="F46" s="103"/>
      <c r="G46" s="103"/>
      <c r="H46" s="103"/>
      <c r="I46" s="103"/>
      <c r="J46" s="103"/>
      <c r="K46" s="103"/>
      <c r="L46" s="103"/>
      <c r="M46" s="103"/>
      <c r="N46" s="103"/>
      <c r="O46" s="103"/>
      <c r="P46" s="103"/>
      <c r="Q46" s="103"/>
    </row>
    <row r="47" spans="1:26" x14ac:dyDescent="0.3">
      <c r="A47" s="86"/>
      <c r="B47" s="108"/>
      <c r="C47" s="103"/>
      <c r="D47" s="139"/>
      <c r="E47" s="139"/>
      <c r="F47" s="103"/>
      <c r="G47" s="103"/>
      <c r="H47" s="103"/>
      <c r="I47" s="103"/>
      <c r="J47" s="103"/>
      <c r="K47" s="103"/>
      <c r="L47" s="103"/>
      <c r="M47" s="103"/>
      <c r="N47" s="103"/>
      <c r="O47" s="103"/>
      <c r="P47" s="103"/>
      <c r="Q47" s="103"/>
    </row>
    <row r="48" spans="1:26" x14ac:dyDescent="0.3">
      <c r="A48" s="86"/>
      <c r="B48" s="108"/>
      <c r="C48" s="40"/>
      <c r="D48" s="143"/>
    </row>
    <row r="49" spans="1:8" x14ac:dyDescent="0.3">
      <c r="A49" s="86"/>
      <c r="B49" s="108"/>
      <c r="C49" s="40"/>
      <c r="D49" s="143"/>
    </row>
    <row r="50" spans="1:8" x14ac:dyDescent="0.3">
      <c r="A50" s="86"/>
      <c r="B50" s="108"/>
      <c r="C50" s="40"/>
      <c r="D50" s="143"/>
    </row>
    <row r="51" spans="1:8" x14ac:dyDescent="0.3">
      <c r="A51" s="86"/>
      <c r="B51" s="108"/>
      <c r="C51" s="40"/>
      <c r="D51" s="143"/>
    </row>
    <row r="52" spans="1:8" x14ac:dyDescent="0.3">
      <c r="A52" s="86"/>
      <c r="B52" s="108"/>
      <c r="C52" s="40"/>
      <c r="D52" s="143"/>
    </row>
    <row r="53" spans="1:8" x14ac:dyDescent="0.3">
      <c r="A53" s="86"/>
      <c r="B53" s="108"/>
    </row>
    <row r="54" spans="1:8" x14ac:dyDescent="0.3">
      <c r="A54" s="86"/>
      <c r="B54" s="108"/>
      <c r="C54" s="40"/>
      <c r="D54" s="143"/>
    </row>
    <row r="56" spans="1:8" x14ac:dyDescent="0.3">
      <c r="H56" s="143"/>
    </row>
    <row r="57" spans="1:8" x14ac:dyDescent="0.3">
      <c r="H57" s="143"/>
    </row>
    <row r="58" spans="1:8" x14ac:dyDescent="0.3">
      <c r="H58" s="144"/>
    </row>
  </sheetData>
  <sheetProtection selectLockedCells="1" selectUnlockedCells="1"/>
  <conditionalFormatting sqref="A1">
    <cfRule type="colorScale" priority="1">
      <colorScale>
        <cfvo type="min"/>
        <cfvo type="max"/>
        <color rgb="FFFF7128"/>
        <color rgb="FFFFEF9C"/>
      </colorScale>
    </cfRule>
  </conditionalFormatting>
  <pageMargins left="0.25" right="0.25" top="0.75" bottom="0.75" header="0.3" footer="0.3"/>
  <pageSetup scale="6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8"/>
  <sheetViews>
    <sheetView workbookViewId="0">
      <selection activeCell="J18" sqref="J18"/>
    </sheetView>
  </sheetViews>
  <sheetFormatPr defaultColWidth="9.109375" defaultRowHeight="13.8" x14ac:dyDescent="0.3"/>
  <cols>
    <col min="1" max="1" width="9.109375" style="116"/>
    <col min="2" max="2" width="2" style="40" customWidth="1"/>
    <col min="3" max="3" width="34.44140625" style="40" customWidth="1"/>
    <col min="4" max="4" width="5.88671875" style="40" customWidth="1"/>
    <col min="5" max="8" width="13.5546875" style="40" customWidth="1"/>
    <col min="9" max="16384" width="9.109375" style="40"/>
  </cols>
  <sheetData>
    <row r="1" spans="1:11" ht="14.4" thickBot="1" x14ac:dyDescent="0.35">
      <c r="A1" s="115" t="s">
        <v>1175</v>
      </c>
      <c r="B1" s="32"/>
      <c r="C1" s="102"/>
      <c r="D1" s="102"/>
      <c r="E1" s="32"/>
    </row>
    <row r="2" spans="1:11" ht="14.4" thickTop="1" x14ac:dyDescent="0.3">
      <c r="A2" s="116">
        <v>1</v>
      </c>
      <c r="B2" s="120"/>
      <c r="C2" s="86" t="s">
        <v>1115</v>
      </c>
      <c r="D2" s="86"/>
      <c r="E2" s="120"/>
    </row>
    <row r="3" spans="1:11" x14ac:dyDescent="0.3">
      <c r="B3" s="120"/>
      <c r="C3" s="46" t="s">
        <v>7</v>
      </c>
      <c r="D3" s="46"/>
      <c r="E3" s="188"/>
    </row>
    <row r="4" spans="1:11" x14ac:dyDescent="0.3">
      <c r="B4" s="120"/>
      <c r="C4" s="46" t="s">
        <v>8</v>
      </c>
      <c r="D4" s="46"/>
      <c r="E4" s="188"/>
    </row>
    <row r="5" spans="1:11" x14ac:dyDescent="0.3">
      <c r="B5" s="120"/>
      <c r="C5" s="86"/>
      <c r="D5" s="86"/>
      <c r="E5" s="120"/>
    </row>
    <row r="6" spans="1:11" x14ac:dyDescent="0.3">
      <c r="A6" s="116">
        <v>2</v>
      </c>
      <c r="C6" s="41" t="s">
        <v>1105</v>
      </c>
      <c r="D6" s="41"/>
    </row>
    <row r="7" spans="1:11" x14ac:dyDescent="0.3">
      <c r="A7" s="40"/>
      <c r="C7" s="46" t="s">
        <v>7</v>
      </c>
      <c r="D7" s="46"/>
      <c r="E7" s="189"/>
    </row>
    <row r="8" spans="1:11" x14ac:dyDescent="0.3">
      <c r="C8" s="46" t="s">
        <v>8</v>
      </c>
      <c r="D8" s="46"/>
      <c r="E8" s="189"/>
    </row>
    <row r="10" spans="1:11" x14ac:dyDescent="0.3">
      <c r="A10" s="116">
        <v>3</v>
      </c>
      <c r="C10" s="40" t="s">
        <v>1114</v>
      </c>
      <c r="E10" s="189"/>
    </row>
    <row r="13" spans="1:11" x14ac:dyDescent="0.3">
      <c r="A13" s="40"/>
      <c r="E13" s="42" t="s">
        <v>29</v>
      </c>
      <c r="F13" s="42" t="s">
        <v>30</v>
      </c>
      <c r="G13" s="42" t="s">
        <v>1096</v>
      </c>
      <c r="H13" s="42" t="s">
        <v>1181</v>
      </c>
    </row>
    <row r="14" spans="1:11" x14ac:dyDescent="0.3">
      <c r="A14" s="116">
        <v>4</v>
      </c>
      <c r="C14" s="41" t="s">
        <v>1106</v>
      </c>
      <c r="D14" s="41"/>
      <c r="E14" s="103">
        <f>ROUND(SUM('P &amp; L'!D7:E8)*0.035,2)</f>
        <v>0</v>
      </c>
      <c r="F14" s="103">
        <f>SUM('P &amp; L'!H7:I8)*0.04</f>
        <v>0</v>
      </c>
      <c r="G14" s="103">
        <f>SUM('P &amp; L'!L7:M8)*0.04</f>
        <v>0</v>
      </c>
      <c r="H14" s="103">
        <f>SUM('P &amp; L'!P7:Q8)*0.04</f>
        <v>0</v>
      </c>
    </row>
    <row r="15" spans="1:11" x14ac:dyDescent="0.3">
      <c r="E15" s="153">
        <v>0.04</v>
      </c>
      <c r="F15" s="153">
        <v>0.04</v>
      </c>
      <c r="G15" s="153">
        <v>0.04</v>
      </c>
      <c r="H15" s="153">
        <v>0.04</v>
      </c>
    </row>
    <row r="16" spans="1:11" ht="15.75" customHeight="1" x14ac:dyDescent="0.3">
      <c r="K16" s="39"/>
    </row>
    <row r="17" spans="1:11" ht="15" customHeight="1" x14ac:dyDescent="0.3">
      <c r="A17" s="116">
        <v>5</v>
      </c>
      <c r="C17" s="3" t="s">
        <v>5</v>
      </c>
      <c r="D17" s="3"/>
      <c r="E17" s="42" t="s">
        <v>29</v>
      </c>
      <c r="F17" s="42" t="s">
        <v>30</v>
      </c>
      <c r="G17" s="42" t="s">
        <v>1096</v>
      </c>
      <c r="H17" s="43" t="s">
        <v>1181</v>
      </c>
      <c r="J17" s="187" t="s">
        <v>1183</v>
      </c>
      <c r="K17" s="39"/>
    </row>
    <row r="18" spans="1:11" ht="15" customHeight="1" x14ac:dyDescent="0.3">
      <c r="C18" s="40" t="s">
        <v>1092</v>
      </c>
      <c r="E18" s="190"/>
      <c r="F18" s="190"/>
      <c r="G18" s="190"/>
      <c r="H18" s="190"/>
      <c r="J18" s="186">
        <v>2495.83</v>
      </c>
    </row>
    <row r="19" spans="1:11" ht="15" customHeight="1" x14ac:dyDescent="0.3">
      <c r="C19" s="40" t="s">
        <v>1093</v>
      </c>
      <c r="E19" s="190"/>
      <c r="F19" s="190"/>
      <c r="G19" s="190"/>
      <c r="H19" s="190"/>
      <c r="J19" s="186">
        <v>1220.4100000000001</v>
      </c>
    </row>
    <row r="20" spans="1:11" ht="15" customHeight="1" x14ac:dyDescent="0.3">
      <c r="C20" s="40" t="s">
        <v>1094</v>
      </c>
      <c r="E20" s="190"/>
      <c r="F20" s="190"/>
      <c r="G20" s="190"/>
      <c r="H20" s="190"/>
      <c r="J20" s="186">
        <v>3261.71</v>
      </c>
    </row>
    <row r="21" spans="1:11" ht="15" customHeight="1" x14ac:dyDescent="0.3">
      <c r="C21" s="33" t="s">
        <v>1095</v>
      </c>
      <c r="D21" s="33"/>
      <c r="E21" s="190"/>
      <c r="F21" s="190"/>
      <c r="G21" s="190"/>
      <c r="H21" s="190"/>
      <c r="J21" s="186">
        <v>1196.98</v>
      </c>
    </row>
    <row r="22" spans="1:11" ht="15" customHeight="1" x14ac:dyDescent="0.3">
      <c r="A22" s="40"/>
      <c r="C22" s="173" t="s">
        <v>1171</v>
      </c>
      <c r="D22" s="191"/>
      <c r="E22" s="103">
        <f>ROUND(SUM('P &amp; L'!D7:E7)*$D22,2)</f>
        <v>0</v>
      </c>
      <c r="F22" s="103">
        <f>ROUND(SUM('P &amp; L'!H7:I7)*D22,2)</f>
        <v>0</v>
      </c>
      <c r="G22" s="103">
        <f>ROUND(SUM('P &amp; L'!L7:M7)*D22,2)</f>
        <v>0</v>
      </c>
      <c r="H22" s="103">
        <f>ROUND(SUM('P &amp; L'!P7:Q7)*D22,2)</f>
        <v>0</v>
      </c>
    </row>
    <row r="23" spans="1:11" x14ac:dyDescent="0.3">
      <c r="C23" s="40" t="s">
        <v>1091</v>
      </c>
      <c r="D23" s="49">
        <v>9.4E-2</v>
      </c>
      <c r="E23" s="103">
        <f>ROUND(SUM('P &amp; L'!E$7,E53)*$D23,2)</f>
        <v>0</v>
      </c>
      <c r="F23" s="103">
        <f>ROUND(SUM('P &amp; L'!I$7,F53)*$D23,2)</f>
        <v>0</v>
      </c>
      <c r="G23" s="103">
        <f>ROUND(SUM('P &amp; L'!M$7,G53)*$D23,2)</f>
        <v>0</v>
      </c>
      <c r="H23" s="103">
        <f>ROUND(SUM('P &amp; L'!Q$7,H53)*$D23,2)</f>
        <v>0</v>
      </c>
    </row>
    <row r="24" spans="1:11" ht="14.4" thickBot="1" x14ac:dyDescent="0.35">
      <c r="C24" s="40" t="s">
        <v>19</v>
      </c>
      <c r="E24" s="104">
        <f>SUM(E18:E23)</f>
        <v>0</v>
      </c>
      <c r="F24" s="104">
        <f t="shared" ref="F24:H24" si="0">SUM(F18:F23)</f>
        <v>0</v>
      </c>
      <c r="G24" s="104">
        <f t="shared" si="0"/>
        <v>0</v>
      </c>
      <c r="H24" s="104">
        <f t="shared" si="0"/>
        <v>0</v>
      </c>
    </row>
    <row r="25" spans="1:11" ht="14.4" thickTop="1" x14ac:dyDescent="0.3">
      <c r="E25" s="105"/>
      <c r="F25" s="105"/>
      <c r="G25" s="105"/>
      <c r="H25" s="105"/>
    </row>
    <row r="26" spans="1:11" x14ac:dyDescent="0.3">
      <c r="A26" s="116">
        <v>6</v>
      </c>
      <c r="C26" s="174" t="s">
        <v>1172</v>
      </c>
      <c r="D26" s="3"/>
      <c r="E26" s="111"/>
    </row>
    <row r="27" spans="1:11" x14ac:dyDescent="0.3">
      <c r="C27" s="86" t="s">
        <v>12</v>
      </c>
      <c r="D27" s="86"/>
      <c r="E27" s="153">
        <v>0</v>
      </c>
      <c r="F27" s="112" t="s">
        <v>1089</v>
      </c>
    </row>
    <row r="28" spans="1:11" x14ac:dyDescent="0.3">
      <c r="C28" s="86" t="s">
        <v>13</v>
      </c>
      <c r="D28" s="86"/>
      <c r="E28" s="153">
        <v>0</v>
      </c>
      <c r="F28" s="112" t="s">
        <v>1089</v>
      </c>
    </row>
    <row r="29" spans="1:11" x14ac:dyDescent="0.3">
      <c r="A29" s="40"/>
      <c r="C29" s="86" t="s">
        <v>15</v>
      </c>
      <c r="D29" s="86"/>
      <c r="E29" s="153">
        <v>0</v>
      </c>
      <c r="F29" s="112" t="s">
        <v>1089</v>
      </c>
    </row>
    <row r="30" spans="1:11" x14ac:dyDescent="0.3">
      <c r="C30" s="86" t="s">
        <v>14</v>
      </c>
      <c r="D30" s="86"/>
      <c r="E30" s="153">
        <v>0</v>
      </c>
      <c r="F30" s="112" t="s">
        <v>1090</v>
      </c>
    </row>
    <row r="31" spans="1:11" ht="14.4" thickBot="1" x14ac:dyDescent="0.35">
      <c r="C31" s="50" t="s">
        <v>19</v>
      </c>
      <c r="D31" s="50"/>
      <c r="E31" s="106">
        <f>SUM(E27:E30)</f>
        <v>0</v>
      </c>
      <c r="F31" s="113"/>
    </row>
    <row r="32" spans="1:11" ht="14.4" thickTop="1" x14ac:dyDescent="0.3"/>
    <row r="33" spans="1:8" x14ac:dyDescent="0.3">
      <c r="A33" s="116">
        <v>7</v>
      </c>
      <c r="C33" s="8" t="s">
        <v>11</v>
      </c>
      <c r="D33" s="38"/>
      <c r="E33" s="107" t="s">
        <v>20</v>
      </c>
      <c r="F33" s="107" t="s">
        <v>21</v>
      </c>
      <c r="G33" s="107" t="s">
        <v>22</v>
      </c>
      <c r="H33" s="52" t="s">
        <v>1108</v>
      </c>
    </row>
    <row r="34" spans="1:8" x14ac:dyDescent="0.3">
      <c r="C34" s="86" t="s">
        <v>24</v>
      </c>
      <c r="D34" s="86"/>
      <c r="E34" s="192">
        <v>0</v>
      </c>
      <c r="F34" s="192">
        <v>0</v>
      </c>
      <c r="G34" s="192">
        <v>0</v>
      </c>
      <c r="H34" s="192">
        <v>0</v>
      </c>
    </row>
    <row r="35" spans="1:8" x14ac:dyDescent="0.3">
      <c r="C35" s="51" t="s">
        <v>1107</v>
      </c>
      <c r="D35" s="51"/>
      <c r="E35" s="192">
        <v>0</v>
      </c>
      <c r="F35" s="192">
        <v>0</v>
      </c>
      <c r="G35" s="192">
        <v>0</v>
      </c>
      <c r="H35" s="192">
        <v>0</v>
      </c>
    </row>
    <row r="36" spans="1:8" x14ac:dyDescent="0.3">
      <c r="C36" s="86" t="s">
        <v>25</v>
      </c>
      <c r="D36" s="86"/>
      <c r="E36" s="192">
        <v>0</v>
      </c>
      <c r="F36" s="192">
        <v>0</v>
      </c>
      <c r="G36" s="192">
        <v>0</v>
      </c>
      <c r="H36" s="192">
        <v>0</v>
      </c>
    </row>
    <row r="37" spans="1:8" x14ac:dyDescent="0.3">
      <c r="C37" s="86" t="s">
        <v>26</v>
      </c>
      <c r="D37" s="86"/>
      <c r="E37" s="192">
        <v>0</v>
      </c>
      <c r="F37" s="192">
        <v>0</v>
      </c>
      <c r="G37" s="192">
        <v>0</v>
      </c>
      <c r="H37" s="192">
        <v>0</v>
      </c>
    </row>
    <row r="38" spans="1:8" x14ac:dyDescent="0.3">
      <c r="A38" s="40"/>
      <c r="C38" s="86" t="s">
        <v>27</v>
      </c>
      <c r="D38" s="86"/>
      <c r="E38" s="192">
        <v>0</v>
      </c>
      <c r="F38" s="192">
        <v>0</v>
      </c>
      <c r="G38" s="192">
        <v>0</v>
      </c>
      <c r="H38" s="192">
        <v>0</v>
      </c>
    </row>
    <row r="39" spans="1:8" x14ac:dyDescent="0.3">
      <c r="A39" s="40"/>
      <c r="C39" s="86" t="s">
        <v>28</v>
      </c>
      <c r="D39" s="86"/>
      <c r="E39" s="192">
        <v>0</v>
      </c>
      <c r="F39" s="192">
        <v>0</v>
      </c>
      <c r="G39" s="192">
        <v>0</v>
      </c>
      <c r="H39" s="192">
        <v>0</v>
      </c>
    </row>
    <row r="40" spans="1:8" ht="14.4" thickBot="1" x14ac:dyDescent="0.35">
      <c r="A40" s="40"/>
      <c r="C40" s="86" t="s">
        <v>9</v>
      </c>
      <c r="D40" s="86"/>
      <c r="E40" s="154">
        <f>SUM(E34:E39)</f>
        <v>0</v>
      </c>
      <c r="F40" s="154">
        <f>SUM(F34:F39)</f>
        <v>0</v>
      </c>
      <c r="G40" s="154">
        <f>SUM(G34:G39)</f>
        <v>0</v>
      </c>
      <c r="H40" s="154">
        <f>SUM(H34:H39)</f>
        <v>0</v>
      </c>
    </row>
    <row r="41" spans="1:8" ht="14.4" thickTop="1" x14ac:dyDescent="0.3">
      <c r="A41" s="40"/>
      <c r="C41" s="118"/>
      <c r="D41" s="118"/>
      <c r="E41" s="108"/>
    </row>
    <row r="42" spans="1:8" x14ac:dyDescent="0.3">
      <c r="A42" s="116">
        <v>8</v>
      </c>
      <c r="C42" s="119" t="s">
        <v>1102</v>
      </c>
      <c r="D42" s="119"/>
      <c r="E42" s="192">
        <v>0</v>
      </c>
      <c r="F42" s="192">
        <v>0</v>
      </c>
      <c r="G42" s="192">
        <v>0</v>
      </c>
      <c r="H42" s="192">
        <v>0</v>
      </c>
    </row>
    <row r="43" spans="1:8" s="109" customFormat="1" x14ac:dyDescent="0.3">
      <c r="A43" s="116">
        <v>9</v>
      </c>
      <c r="B43" s="116"/>
      <c r="C43" s="182" t="s">
        <v>1173</v>
      </c>
      <c r="D43" s="44"/>
      <c r="E43" s="192"/>
      <c r="F43" s="116"/>
      <c r="G43" s="116"/>
      <c r="H43" s="116"/>
    </row>
    <row r="44" spans="1:8" s="109" customFormat="1" x14ac:dyDescent="0.3">
      <c r="A44" s="116">
        <v>10</v>
      </c>
      <c r="B44" s="116"/>
      <c r="C44" s="44" t="s">
        <v>1097</v>
      </c>
      <c r="D44" s="44"/>
      <c r="E44" s="193"/>
      <c r="F44" s="116"/>
      <c r="G44" s="116"/>
      <c r="H44" s="116"/>
    </row>
    <row r="45" spans="1:8" x14ac:dyDescent="0.3">
      <c r="A45" s="116">
        <v>11</v>
      </c>
      <c r="C45" s="182" t="s">
        <v>37</v>
      </c>
      <c r="D45" s="44"/>
      <c r="E45" s="192"/>
      <c r="F45" s="103"/>
      <c r="G45" s="103"/>
      <c r="H45" s="103"/>
    </row>
    <row r="46" spans="1:8" x14ac:dyDescent="0.3">
      <c r="A46" s="116">
        <v>12</v>
      </c>
      <c r="B46" s="116"/>
      <c r="C46" s="44" t="s">
        <v>1098</v>
      </c>
      <c r="D46" s="44"/>
      <c r="F46" s="191"/>
      <c r="G46" s="191"/>
      <c r="H46" s="191"/>
    </row>
    <row r="47" spans="1:8" x14ac:dyDescent="0.3">
      <c r="C47" s="41"/>
      <c r="D47" s="41"/>
      <c r="F47" s="103"/>
      <c r="G47" s="103"/>
      <c r="H47" s="103"/>
    </row>
    <row r="48" spans="1:8" x14ac:dyDescent="0.3">
      <c r="A48" s="121">
        <v>13</v>
      </c>
      <c r="B48" s="31"/>
      <c r="C48" s="58" t="s">
        <v>1109</v>
      </c>
      <c r="D48" s="33"/>
      <c r="E48" s="99">
        <f>SUM(E49:E51)</f>
        <v>0</v>
      </c>
      <c r="F48" s="100">
        <f t="shared" ref="F48:H48" si="1">SUM(F49:F51)</f>
        <v>0</v>
      </c>
      <c r="G48" s="100">
        <f t="shared" si="1"/>
        <v>0</v>
      </c>
      <c r="H48" s="101">
        <f t="shared" si="1"/>
        <v>0</v>
      </c>
    </row>
    <row r="49" spans="1:8" x14ac:dyDescent="0.3">
      <c r="A49" s="117"/>
      <c r="C49" s="46" t="s">
        <v>1100</v>
      </c>
      <c r="D49" s="46"/>
      <c r="E49" s="194"/>
      <c r="F49" s="194"/>
      <c r="G49" s="194"/>
      <c r="H49" s="194"/>
    </row>
    <row r="50" spans="1:8" x14ac:dyDescent="0.3">
      <c r="C50" s="46" t="s">
        <v>1101</v>
      </c>
      <c r="D50" s="46"/>
      <c r="E50" s="192"/>
      <c r="F50" s="192"/>
      <c r="G50" s="192"/>
      <c r="H50" s="192"/>
    </row>
    <row r="51" spans="1:8" x14ac:dyDescent="0.3">
      <c r="C51" s="46" t="s">
        <v>1151</v>
      </c>
      <c r="E51" s="192"/>
      <c r="F51" s="192"/>
      <c r="G51" s="192"/>
      <c r="H51" s="192"/>
    </row>
    <row r="52" spans="1:8" x14ac:dyDescent="0.3">
      <c r="E52" s="103"/>
      <c r="F52" s="103"/>
      <c r="G52" s="103"/>
      <c r="H52" s="103"/>
    </row>
    <row r="53" spans="1:8" x14ac:dyDescent="0.3">
      <c r="A53" s="116">
        <v>14</v>
      </c>
      <c r="C53" s="58" t="s">
        <v>1110</v>
      </c>
      <c r="D53" s="33"/>
      <c r="E53" s="99">
        <f>SUM(E54:E56)</f>
        <v>0</v>
      </c>
      <c r="F53" s="100">
        <f t="shared" ref="F53" si="2">SUM(F54:F56)</f>
        <v>0</v>
      </c>
      <c r="G53" s="100">
        <f t="shared" ref="G53" si="3">SUM(G54:G56)</f>
        <v>0</v>
      </c>
      <c r="H53" s="101">
        <f t="shared" ref="H53" si="4">SUM(H54:H56)</f>
        <v>0</v>
      </c>
    </row>
    <row r="54" spans="1:8" x14ac:dyDescent="0.3">
      <c r="C54" s="46" t="s">
        <v>1100</v>
      </c>
      <c r="D54" s="46"/>
      <c r="E54" s="194"/>
      <c r="F54" s="194"/>
      <c r="G54" s="194"/>
      <c r="H54" s="194"/>
    </row>
    <row r="55" spans="1:8" x14ac:dyDescent="0.3">
      <c r="C55" s="46" t="s">
        <v>1101</v>
      </c>
      <c r="D55" s="46"/>
      <c r="E55" s="192"/>
      <c r="F55" s="192"/>
      <c r="G55" s="192"/>
      <c r="H55" s="192"/>
    </row>
    <row r="56" spans="1:8" x14ac:dyDescent="0.3">
      <c r="C56" s="46" t="s">
        <v>1151</v>
      </c>
      <c r="E56" s="192"/>
      <c r="F56" s="192"/>
      <c r="G56" s="192"/>
      <c r="H56" s="192"/>
    </row>
    <row r="57" spans="1:8" x14ac:dyDescent="0.3">
      <c r="E57" s="103"/>
      <c r="F57" s="103"/>
      <c r="G57" s="103"/>
      <c r="H57" s="103"/>
    </row>
    <row r="58" spans="1:8" x14ac:dyDescent="0.3">
      <c r="A58" s="121">
        <v>15</v>
      </c>
      <c r="B58" s="31"/>
      <c r="C58" s="58" t="s">
        <v>1152</v>
      </c>
      <c r="D58" s="46"/>
      <c r="E58" s="194"/>
      <c r="F58" s="194"/>
      <c r="G58" s="194"/>
      <c r="H58" s="194"/>
    </row>
    <row r="59" spans="1:8" x14ac:dyDescent="0.3">
      <c r="E59" s="103"/>
      <c r="F59" s="103"/>
      <c r="G59" s="103"/>
      <c r="H59" s="103"/>
    </row>
    <row r="60" spans="1:8" x14ac:dyDescent="0.3">
      <c r="A60" s="116">
        <v>16</v>
      </c>
      <c r="C60" s="58" t="s">
        <v>1153</v>
      </c>
      <c r="D60" s="46"/>
      <c r="E60" s="194"/>
      <c r="F60" s="194"/>
      <c r="G60" s="194"/>
      <c r="H60" s="194"/>
    </row>
    <row r="61" spans="1:8" x14ac:dyDescent="0.3">
      <c r="E61" s="103"/>
      <c r="F61" s="103"/>
      <c r="G61" s="103"/>
      <c r="H61" s="103"/>
    </row>
    <row r="62" spans="1:8" x14ac:dyDescent="0.3">
      <c r="A62" s="121">
        <v>17</v>
      </c>
      <c r="B62" s="31"/>
      <c r="C62" s="58" t="s">
        <v>41</v>
      </c>
      <c r="D62" s="46"/>
      <c r="E62" s="194"/>
      <c r="F62" s="194"/>
      <c r="G62" s="194"/>
      <c r="H62" s="194"/>
    </row>
    <row r="63" spans="1:8" x14ac:dyDescent="0.3">
      <c r="E63" s="103"/>
      <c r="F63" s="103"/>
      <c r="G63" s="103"/>
      <c r="H63" s="103"/>
    </row>
    <row r="64" spans="1:8" x14ac:dyDescent="0.3">
      <c r="A64" s="121">
        <v>18</v>
      </c>
      <c r="B64" s="31"/>
      <c r="C64" s="58" t="s">
        <v>1159</v>
      </c>
      <c r="D64" s="46"/>
      <c r="E64" s="194"/>
      <c r="F64" s="194"/>
      <c r="G64" s="194"/>
      <c r="H64" s="194"/>
    </row>
    <row r="65" spans="1:8" x14ac:dyDescent="0.3">
      <c r="E65" s="103"/>
      <c r="F65" s="103"/>
      <c r="G65" s="103"/>
      <c r="H65" s="103"/>
    </row>
    <row r="66" spans="1:8" x14ac:dyDescent="0.3">
      <c r="A66" s="116">
        <v>19</v>
      </c>
      <c r="C66" s="58" t="s">
        <v>1143</v>
      </c>
      <c r="D66" s="33"/>
      <c r="E66" s="99">
        <f>SUM(E67:E69)</f>
        <v>0</v>
      </c>
      <c r="F66" s="100">
        <f t="shared" ref="F66" si="5">SUM(F67:F69)</f>
        <v>0</v>
      </c>
      <c r="G66" s="100">
        <f t="shared" ref="G66" si="6">SUM(G67:G69)</f>
        <v>0</v>
      </c>
      <c r="H66" s="101">
        <f t="shared" ref="H66" si="7">SUM(H67:H69)</f>
        <v>0</v>
      </c>
    </row>
    <row r="67" spans="1:8" x14ac:dyDescent="0.3">
      <c r="C67" s="198" t="s">
        <v>1180</v>
      </c>
      <c r="D67" s="46"/>
      <c r="E67" s="194"/>
      <c r="F67" s="194"/>
      <c r="G67" s="194"/>
      <c r="H67" s="194"/>
    </row>
    <row r="68" spans="1:8" x14ac:dyDescent="0.3">
      <c r="C68" s="46" t="s">
        <v>1149</v>
      </c>
      <c r="D68" s="46"/>
      <c r="E68" s="192"/>
      <c r="F68" s="192"/>
      <c r="G68" s="192"/>
      <c r="H68" s="192"/>
    </row>
    <row r="69" spans="1:8" x14ac:dyDescent="0.3">
      <c r="C69" s="46" t="s">
        <v>1150</v>
      </c>
      <c r="E69" s="192"/>
      <c r="F69" s="192"/>
      <c r="G69" s="192"/>
      <c r="H69" s="192"/>
    </row>
    <row r="70" spans="1:8" x14ac:dyDescent="0.3">
      <c r="E70" s="103"/>
      <c r="F70" s="103"/>
      <c r="G70" s="103"/>
      <c r="H70" s="103"/>
    </row>
    <row r="71" spans="1:8" x14ac:dyDescent="0.3">
      <c r="A71" s="116">
        <v>20</v>
      </c>
      <c r="C71" s="58" t="s">
        <v>1144</v>
      </c>
      <c r="D71" s="33"/>
      <c r="E71" s="99">
        <f>SUM(E72:E74)</f>
        <v>0</v>
      </c>
      <c r="F71" s="100">
        <f t="shared" ref="F71" si="8">SUM(F72:F74)</f>
        <v>0</v>
      </c>
      <c r="G71" s="100">
        <f t="shared" ref="G71" si="9">SUM(G72:G74)</f>
        <v>0</v>
      </c>
      <c r="H71" s="101">
        <f t="shared" ref="H71" si="10">SUM(H72:H74)</f>
        <v>0</v>
      </c>
    </row>
    <row r="72" spans="1:8" x14ac:dyDescent="0.3">
      <c r="C72" s="46" t="s">
        <v>1146</v>
      </c>
      <c r="D72" s="46"/>
      <c r="E72" s="194"/>
      <c r="F72" s="194"/>
      <c r="G72" s="194"/>
      <c r="H72" s="194"/>
    </row>
    <row r="73" spans="1:8" x14ac:dyDescent="0.3">
      <c r="C73" s="150" t="s">
        <v>1147</v>
      </c>
      <c r="D73" s="46"/>
      <c r="E73" s="192"/>
      <c r="F73" s="192"/>
      <c r="G73" s="192"/>
      <c r="H73" s="192"/>
    </row>
    <row r="74" spans="1:8" x14ac:dyDescent="0.3">
      <c r="C74" s="150" t="s">
        <v>1148</v>
      </c>
      <c r="E74" s="192"/>
      <c r="F74" s="192"/>
      <c r="G74" s="192"/>
      <c r="H74" s="192"/>
    </row>
    <row r="75" spans="1:8" x14ac:dyDescent="0.3">
      <c r="E75" s="103"/>
      <c r="F75" s="103"/>
      <c r="G75" s="103"/>
      <c r="H75" s="103"/>
    </row>
    <row r="76" spans="1:8" x14ac:dyDescent="0.3">
      <c r="A76" s="116">
        <v>21</v>
      </c>
      <c r="C76" s="58" t="s">
        <v>1145</v>
      </c>
      <c r="D76" s="33"/>
      <c r="E76" s="99">
        <f>SUM(E77:E79)</f>
        <v>0</v>
      </c>
      <c r="F76" s="100">
        <f t="shared" ref="F76" si="11">SUM(F77:F79)</f>
        <v>0</v>
      </c>
      <c r="G76" s="100">
        <f t="shared" ref="G76" si="12">SUM(G77:G79)</f>
        <v>0</v>
      </c>
      <c r="H76" s="101">
        <f t="shared" ref="H76" si="13">SUM(H77:H79)</f>
        <v>0</v>
      </c>
    </row>
    <row r="77" spans="1:8" x14ac:dyDescent="0.3">
      <c r="C77" s="46" t="s">
        <v>1146</v>
      </c>
      <c r="D77" s="46"/>
      <c r="E77" s="194"/>
      <c r="F77" s="194"/>
      <c r="G77" s="194"/>
      <c r="H77" s="194"/>
    </row>
    <row r="78" spans="1:8" x14ac:dyDescent="0.3">
      <c r="C78" s="150" t="s">
        <v>1147</v>
      </c>
      <c r="D78" s="46"/>
      <c r="E78" s="192"/>
      <c r="F78" s="192"/>
      <c r="G78" s="192"/>
      <c r="H78" s="192"/>
    </row>
    <row r="79" spans="1:8" x14ac:dyDescent="0.3">
      <c r="C79" s="150" t="s">
        <v>1148</v>
      </c>
      <c r="E79" s="192"/>
      <c r="F79" s="192"/>
      <c r="G79" s="192"/>
      <c r="H79" s="192"/>
    </row>
    <row r="80" spans="1:8" x14ac:dyDescent="0.3">
      <c r="E80" s="103"/>
      <c r="F80" s="103"/>
      <c r="G80" s="103"/>
      <c r="H80" s="103"/>
    </row>
    <row r="81" spans="1:8" x14ac:dyDescent="0.3">
      <c r="E81" s="103"/>
      <c r="F81" s="103"/>
      <c r="G81" s="103"/>
      <c r="H81" s="103"/>
    </row>
    <row r="82" spans="1:8" x14ac:dyDescent="0.3">
      <c r="A82" s="116" t="s">
        <v>1117</v>
      </c>
      <c r="E82" s="103"/>
      <c r="F82" s="103"/>
      <c r="G82" s="103"/>
      <c r="H82" s="103"/>
    </row>
    <row r="83" spans="1:8" x14ac:dyDescent="0.3">
      <c r="E83" s="103"/>
      <c r="F83" s="103"/>
      <c r="G83" s="103"/>
      <c r="H83" s="103"/>
    </row>
    <row r="84" spans="1:8" x14ac:dyDescent="0.3">
      <c r="A84" s="116">
        <v>22</v>
      </c>
      <c r="C84" s="40" t="s">
        <v>1118</v>
      </c>
      <c r="E84" s="103" t="s">
        <v>1136</v>
      </c>
      <c r="F84" s="103" t="s">
        <v>1134</v>
      </c>
      <c r="G84" s="103" t="s">
        <v>1135</v>
      </c>
      <c r="H84" s="103"/>
    </row>
    <row r="85" spans="1:8" x14ac:dyDescent="0.3">
      <c r="C85" s="46" t="s">
        <v>1131</v>
      </c>
      <c r="E85" s="103">
        <f>ROUND(F85*G85,0)</f>
        <v>0</v>
      </c>
      <c r="F85" s="192"/>
      <c r="G85" s="191"/>
      <c r="H85" s="103"/>
    </row>
    <row r="86" spans="1:8" x14ac:dyDescent="0.3">
      <c r="C86" s="46" t="s">
        <v>1132</v>
      </c>
      <c r="E86" s="103">
        <f t="shared" ref="E86:E87" si="14">ROUND(F86*G86,0)</f>
        <v>0</v>
      </c>
      <c r="F86" s="192"/>
      <c r="G86" s="191"/>
      <c r="H86" s="103"/>
    </row>
    <row r="87" spans="1:8" x14ac:dyDescent="0.3">
      <c r="C87" s="46" t="s">
        <v>1133</v>
      </c>
      <c r="E87" s="103">
        <f t="shared" si="14"/>
        <v>0</v>
      </c>
      <c r="F87" s="192"/>
      <c r="G87" s="191"/>
      <c r="H87" s="103"/>
    </row>
    <row r="88" spans="1:8" ht="4.5" customHeight="1" x14ac:dyDescent="0.3">
      <c r="E88" s="103"/>
      <c r="F88" s="103"/>
      <c r="G88" s="103"/>
      <c r="H88" s="103"/>
    </row>
    <row r="89" spans="1:8" x14ac:dyDescent="0.3">
      <c r="E89" s="149">
        <f>SUM(E85:E88)</f>
        <v>0</v>
      </c>
      <c r="F89" s="103"/>
      <c r="G89" s="103"/>
      <c r="H89" s="103"/>
    </row>
    <row r="90" spans="1:8" x14ac:dyDescent="0.3">
      <c r="C90" s="40" t="s">
        <v>1142</v>
      </c>
      <c r="E90" s="191"/>
      <c r="F90" s="103"/>
      <c r="G90" s="103"/>
      <c r="H90" s="103"/>
    </row>
    <row r="91" spans="1:8" x14ac:dyDescent="0.3">
      <c r="E91" s="152"/>
      <c r="F91" s="103"/>
      <c r="G91" s="103"/>
      <c r="H91" s="103"/>
    </row>
    <row r="92" spans="1:8" x14ac:dyDescent="0.3">
      <c r="E92" s="103"/>
      <c r="F92" s="103"/>
      <c r="G92" s="103"/>
      <c r="H92" s="103"/>
    </row>
    <row r="93" spans="1:8" x14ac:dyDescent="0.3">
      <c r="A93" s="116">
        <v>23</v>
      </c>
      <c r="C93" s="40" t="s">
        <v>1119</v>
      </c>
      <c r="F93" s="40" t="s">
        <v>1140</v>
      </c>
    </row>
    <row r="94" spans="1:8" x14ac:dyDescent="0.3">
      <c r="C94" s="46" t="s">
        <v>1137</v>
      </c>
      <c r="E94" s="103">
        <f>ROUND(F94*G85,0)</f>
        <v>0</v>
      </c>
      <c r="F94" s="192"/>
    </row>
    <row r="95" spans="1:8" x14ac:dyDescent="0.3">
      <c r="C95" s="150" t="s">
        <v>1139</v>
      </c>
      <c r="E95" s="103">
        <f>ROUND(F95*G86,0)</f>
        <v>0</v>
      </c>
      <c r="F95" s="192"/>
    </row>
    <row r="96" spans="1:8" x14ac:dyDescent="0.3">
      <c r="C96" s="150" t="s">
        <v>1138</v>
      </c>
      <c r="E96" s="103">
        <f>ROUND(F96*G87,0)</f>
        <v>0</v>
      </c>
      <c r="F96" s="192"/>
    </row>
    <row r="97" spans="1:8" ht="4.5" customHeight="1" x14ac:dyDescent="0.3"/>
    <row r="98" spans="1:8" x14ac:dyDescent="0.3">
      <c r="E98" s="149">
        <f>SUM(E94:E97)</f>
        <v>0</v>
      </c>
    </row>
    <row r="100" spans="1:8" x14ac:dyDescent="0.3">
      <c r="A100" s="116">
        <v>24</v>
      </c>
      <c r="C100" s="41" t="s">
        <v>1141</v>
      </c>
    </row>
    <row r="101" spans="1:8" x14ac:dyDescent="0.3">
      <c r="C101" s="184"/>
      <c r="E101" s="192"/>
      <c r="F101" s="103"/>
      <c r="G101" s="103"/>
      <c r="H101" s="103"/>
    </row>
    <row r="102" spans="1:8" x14ac:dyDescent="0.3">
      <c r="C102" s="185"/>
      <c r="E102" s="192"/>
      <c r="F102" s="103"/>
      <c r="G102" s="103"/>
      <c r="H102" s="103"/>
    </row>
    <row r="103" spans="1:8" x14ac:dyDescent="0.3">
      <c r="C103" s="185"/>
      <c r="E103" s="192"/>
      <c r="F103" s="103"/>
      <c r="G103" s="103"/>
      <c r="H103" s="103"/>
    </row>
    <row r="104" spans="1:8" x14ac:dyDescent="0.3">
      <c r="C104" s="185"/>
      <c r="E104" s="192"/>
      <c r="F104" s="103"/>
      <c r="G104" s="103"/>
      <c r="H104" s="103"/>
    </row>
    <row r="105" spans="1:8" x14ac:dyDescent="0.3">
      <c r="C105" s="46"/>
      <c r="E105" s="148">
        <f>SUM(E101:E104)</f>
        <v>0</v>
      </c>
      <c r="F105" s="103"/>
      <c r="G105" s="103"/>
      <c r="H105" s="103"/>
    </row>
    <row r="106" spans="1:8" x14ac:dyDescent="0.3">
      <c r="C106" s="46"/>
      <c r="E106" s="103"/>
      <c r="F106" s="103"/>
      <c r="G106" s="103"/>
      <c r="H106" s="103"/>
    </row>
    <row r="107" spans="1:8" x14ac:dyDescent="0.3">
      <c r="E107" s="103"/>
      <c r="F107" s="103"/>
      <c r="G107" s="103"/>
      <c r="H107" s="103"/>
    </row>
    <row r="108" spans="1:8" x14ac:dyDescent="0.3">
      <c r="E108" s="103"/>
      <c r="F108" s="103"/>
      <c r="G108" s="103"/>
      <c r="H108" s="103"/>
    </row>
  </sheetData>
  <pageMargins left="0.25" right="0.25" top="0.5" bottom="0.75" header="0.3" footer="0.3"/>
  <pageSetup fitToHeight="0"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65533"/>
  <sheetViews>
    <sheetView workbookViewId="0"/>
  </sheetViews>
  <sheetFormatPr defaultRowHeight="14.4" x14ac:dyDescent="0.3"/>
  <cols>
    <col min="2" max="2" width="34.6640625" bestFit="1" customWidth="1"/>
    <col min="3" max="3" width="10.88671875" customWidth="1"/>
    <col min="4" max="4" width="13.109375" customWidth="1"/>
    <col min="5" max="5" width="9.6640625" customWidth="1"/>
    <col min="6" max="13" width="8" bestFit="1" customWidth="1"/>
    <col min="14" max="14" width="8.6640625" bestFit="1" customWidth="1"/>
    <col min="15" max="15" width="11.5546875" bestFit="1" customWidth="1"/>
    <col min="16" max="16" width="12.44140625" bestFit="1" customWidth="1"/>
    <col min="17" max="17" width="10" bestFit="1" customWidth="1"/>
    <col min="18" max="18" width="20.33203125" bestFit="1" customWidth="1"/>
    <col min="19" max="19" width="2.109375" bestFit="1" customWidth="1"/>
    <col min="21" max="21" width="11.88671875" bestFit="1" customWidth="1"/>
    <col min="22" max="23" width="9" bestFit="1" customWidth="1"/>
    <col min="25" max="26" width="9" bestFit="1" customWidth="1"/>
    <col min="28" max="29" width="9" bestFit="1" customWidth="1"/>
    <col min="31" max="32" width="9" bestFit="1" customWidth="1"/>
    <col min="34" max="35" width="9" bestFit="1" customWidth="1"/>
    <col min="37" max="38" width="9" bestFit="1" customWidth="1"/>
    <col min="40" max="41" width="9" bestFit="1" customWidth="1"/>
    <col min="43" max="44" width="9" bestFit="1" customWidth="1"/>
    <col min="46" max="47" width="9" bestFit="1" customWidth="1"/>
    <col min="49" max="50" width="9" bestFit="1" customWidth="1"/>
    <col min="52" max="53" width="9" bestFit="1" customWidth="1"/>
    <col min="55" max="56" width="9" bestFit="1" customWidth="1"/>
  </cols>
  <sheetData>
    <row r="1" spans="1:16" x14ac:dyDescent="0.3">
      <c r="A1" s="48" t="s">
        <v>1103</v>
      </c>
    </row>
    <row r="2" spans="1:16" x14ac:dyDescent="0.3">
      <c r="A2" s="48" t="s">
        <v>1176</v>
      </c>
    </row>
    <row r="3" spans="1:16" x14ac:dyDescent="0.3">
      <c r="P3" s="29"/>
    </row>
    <row r="5" spans="1:16" x14ac:dyDescent="0.3">
      <c r="B5" s="122"/>
    </row>
    <row r="8" spans="1:16" x14ac:dyDescent="0.3">
      <c r="C8" s="175"/>
      <c r="D8" s="175"/>
      <c r="E8" s="175"/>
    </row>
    <row r="9" spans="1:16" x14ac:dyDescent="0.3">
      <c r="C9" s="176"/>
      <c r="D9" s="175"/>
      <c r="E9" s="175"/>
    </row>
    <row r="10" spans="1:16" x14ac:dyDescent="0.3">
      <c r="C10" s="176"/>
      <c r="D10" s="176"/>
      <c r="E10" s="177"/>
    </row>
    <row r="11" spans="1:16" x14ac:dyDescent="0.3">
      <c r="C11" s="175"/>
      <c r="D11" s="175"/>
      <c r="E11" s="175"/>
    </row>
    <row r="12" spans="1:16" x14ac:dyDescent="0.3">
      <c r="C12" s="175"/>
      <c r="D12" s="175"/>
      <c r="E12" s="175"/>
    </row>
    <row r="13" spans="1:16" x14ac:dyDescent="0.3">
      <c r="C13" s="175"/>
      <c r="D13" s="175"/>
      <c r="E13" s="175"/>
    </row>
    <row r="14" spans="1:16" x14ac:dyDescent="0.3">
      <c r="C14" s="175"/>
      <c r="D14" s="175"/>
      <c r="E14" s="175"/>
    </row>
    <row r="15" spans="1:16" x14ac:dyDescent="0.3">
      <c r="C15" s="175"/>
      <c r="D15" s="175"/>
      <c r="E15" s="175"/>
    </row>
    <row r="16" spans="1:16" x14ac:dyDescent="0.3">
      <c r="C16" s="176"/>
      <c r="D16" s="175"/>
      <c r="E16" s="175"/>
    </row>
    <row r="17" spans="3:5" x14ac:dyDescent="0.3">
      <c r="C17" s="176"/>
      <c r="D17" s="175"/>
      <c r="E17" s="175"/>
    </row>
    <row r="18" spans="3:5" x14ac:dyDescent="0.3">
      <c r="C18" s="176"/>
      <c r="D18" s="175"/>
      <c r="E18" s="175"/>
    </row>
    <row r="19" spans="3:5" x14ac:dyDescent="0.3">
      <c r="C19" s="175"/>
      <c r="D19" s="175"/>
      <c r="E19" s="175"/>
    </row>
    <row r="20" spans="3:5" x14ac:dyDescent="0.3">
      <c r="C20" s="175"/>
      <c r="D20" s="175"/>
      <c r="E20" s="175"/>
    </row>
    <row r="55" spans="8:13" x14ac:dyDescent="0.3">
      <c r="H55" s="36"/>
      <c r="I55" s="36"/>
      <c r="J55" s="36"/>
      <c r="K55" s="36"/>
      <c r="L55" s="36"/>
      <c r="M55" s="36"/>
    </row>
    <row r="65" spans="2:26" x14ac:dyDescent="0.3">
      <c r="W65" s="34"/>
      <c r="X65" s="34"/>
      <c r="Z65" s="37"/>
    </row>
    <row r="66" spans="2:26" x14ac:dyDescent="0.3">
      <c r="W66" s="34"/>
      <c r="X66" s="34"/>
      <c r="Z66" s="37"/>
    </row>
    <row r="67" spans="2:26" x14ac:dyDescent="0.3">
      <c r="W67" s="34"/>
      <c r="X67" s="34"/>
      <c r="Z67" s="37"/>
    </row>
    <row r="68" spans="2:26" x14ac:dyDescent="0.3">
      <c r="W68" s="34"/>
      <c r="X68" s="34"/>
      <c r="Z68" s="37"/>
    </row>
    <row r="69" spans="2:26" x14ac:dyDescent="0.3">
      <c r="W69" s="34"/>
      <c r="X69" s="34"/>
      <c r="Z69" s="37"/>
    </row>
    <row r="70" spans="2:26" x14ac:dyDescent="0.3">
      <c r="W70" s="34"/>
      <c r="X70" s="34"/>
      <c r="Z70" s="37"/>
    </row>
    <row r="71" spans="2:26" x14ac:dyDescent="0.3">
      <c r="W71" s="34"/>
      <c r="X71" s="34"/>
      <c r="Z71" s="37"/>
    </row>
    <row r="72" spans="2:26" x14ac:dyDescent="0.3">
      <c r="W72" s="34"/>
      <c r="Y72" s="34"/>
    </row>
    <row r="79" spans="2:26" x14ac:dyDescent="0.3">
      <c r="B79" s="35"/>
      <c r="C79" s="35"/>
      <c r="D79" s="35"/>
      <c r="E79" s="35"/>
      <c r="F79" s="35"/>
      <c r="G79" s="35"/>
      <c r="H79" s="35"/>
      <c r="I79" s="35"/>
      <c r="J79" s="35"/>
      <c r="K79" s="35"/>
      <c r="L79" s="35"/>
      <c r="M79" s="35"/>
      <c r="N79" s="35"/>
      <c r="O79" s="35"/>
      <c r="P79" s="35"/>
      <c r="Q79" s="35" t="s">
        <v>18</v>
      </c>
      <c r="R79" s="35" t="s">
        <v>18</v>
      </c>
    </row>
    <row r="65533" spans="17:17" x14ac:dyDescent="0.3">
      <c r="Q65533" s="30" t="e">
        <v>#REF!</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N3"/>
  <sheetViews>
    <sheetView workbookViewId="0">
      <selection activeCell="A3" sqref="A3"/>
    </sheetView>
  </sheetViews>
  <sheetFormatPr defaultColWidth="9.109375" defaultRowHeight="14.4" x14ac:dyDescent="0.3"/>
  <cols>
    <col min="1" max="1" width="9.109375" style="110"/>
    <col min="2" max="2" width="44.44140625" style="110" bestFit="1" customWidth="1"/>
    <col min="3" max="3" width="12" style="110" bestFit="1" customWidth="1"/>
    <col min="4" max="16384" width="9.109375" style="110"/>
  </cols>
  <sheetData>
    <row r="1" spans="1:40" x14ac:dyDescent="0.3">
      <c r="A1" s="114" t="s">
        <v>1104</v>
      </c>
    </row>
    <row r="2" spans="1:40" x14ac:dyDescent="0.3">
      <c r="A2" s="114" t="s">
        <v>1177</v>
      </c>
    </row>
    <row r="3" spans="1:40" x14ac:dyDescent="0.3">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row>
  </sheetData>
  <pageMargins left="0.7" right="0.7" top="0.75" bottom="0.75" header="0.3" footer="0.3"/>
  <pageSetup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030"/>
  <sheetViews>
    <sheetView workbookViewId="0">
      <pane ySplit="1" topLeftCell="A2" activePane="bottomLeft" state="frozen"/>
      <selection pane="bottomLeft" activeCell="I11" sqref="I11"/>
    </sheetView>
  </sheetViews>
  <sheetFormatPr defaultColWidth="8.88671875" defaultRowHeight="14.4" x14ac:dyDescent="0.3"/>
  <cols>
    <col min="1" max="1" width="13.6640625" style="13" bestFit="1" customWidth="1"/>
    <col min="2" max="2" width="33" style="13" bestFit="1" customWidth="1"/>
    <col min="3" max="3" width="8.109375" style="13" bestFit="1" customWidth="1"/>
  </cols>
  <sheetData>
    <row r="1" spans="1:3" x14ac:dyDescent="0.3">
      <c r="A1" s="13" t="s">
        <v>64</v>
      </c>
      <c r="B1" s="13" t="s">
        <v>63</v>
      </c>
      <c r="C1" s="13" t="s">
        <v>65</v>
      </c>
    </row>
    <row r="2" spans="1:3" x14ac:dyDescent="0.3">
      <c r="A2" s="13" t="s">
        <v>226</v>
      </c>
      <c r="B2" s="13" t="s">
        <v>225</v>
      </c>
      <c r="C2" s="13" t="s">
        <v>67</v>
      </c>
    </row>
    <row r="3" spans="1:3" x14ac:dyDescent="0.3">
      <c r="A3" s="13" t="s">
        <v>569</v>
      </c>
      <c r="B3" s="13" t="s">
        <v>568</v>
      </c>
      <c r="C3" s="13" t="s">
        <v>67</v>
      </c>
    </row>
    <row r="4" spans="1:3" x14ac:dyDescent="0.3">
      <c r="A4" s="13" t="s">
        <v>228</v>
      </c>
      <c r="B4" s="13" t="s">
        <v>227</v>
      </c>
      <c r="C4" s="13" t="s">
        <v>67</v>
      </c>
    </row>
    <row r="5" spans="1:3" x14ac:dyDescent="0.3">
      <c r="A5" s="13" t="s">
        <v>561</v>
      </c>
      <c r="B5" s="13" t="s">
        <v>560</v>
      </c>
      <c r="C5" s="13" t="s">
        <v>67</v>
      </c>
    </row>
    <row r="6" spans="1:3" x14ac:dyDescent="0.3">
      <c r="A6" s="13" t="s">
        <v>230</v>
      </c>
      <c r="B6" s="13" t="s">
        <v>229</v>
      </c>
      <c r="C6" s="13" t="s">
        <v>67</v>
      </c>
    </row>
    <row r="7" spans="1:3" x14ac:dyDescent="0.3">
      <c r="A7" s="13" t="s">
        <v>162</v>
      </c>
      <c r="B7" s="13" t="s">
        <v>161</v>
      </c>
      <c r="C7" s="13" t="s">
        <v>67</v>
      </c>
    </row>
    <row r="8" spans="1:3" x14ac:dyDescent="0.3">
      <c r="A8" s="13" t="s">
        <v>160</v>
      </c>
      <c r="B8" s="13" t="s">
        <v>159</v>
      </c>
      <c r="C8" s="13" t="s">
        <v>67</v>
      </c>
    </row>
    <row r="9" spans="1:3" x14ac:dyDescent="0.3">
      <c r="A9" s="13" t="s">
        <v>158</v>
      </c>
      <c r="B9" s="13" t="s">
        <v>157</v>
      </c>
      <c r="C9" s="13" t="s">
        <v>67</v>
      </c>
    </row>
    <row r="10" spans="1:3" x14ac:dyDescent="0.3">
      <c r="A10" s="13" t="s">
        <v>232</v>
      </c>
      <c r="B10" s="13" t="s">
        <v>231</v>
      </c>
      <c r="C10" s="13" t="s">
        <v>67</v>
      </c>
    </row>
    <row r="11" spans="1:3" x14ac:dyDescent="0.3">
      <c r="A11" s="13" t="s">
        <v>553</v>
      </c>
      <c r="B11" s="13" t="s">
        <v>552</v>
      </c>
      <c r="C11" s="13" t="s">
        <v>67</v>
      </c>
    </row>
    <row r="12" spans="1:3" x14ac:dyDescent="0.3">
      <c r="A12" s="13" t="s">
        <v>234</v>
      </c>
      <c r="B12" s="13" t="s">
        <v>233</v>
      </c>
      <c r="C12" s="13" t="s">
        <v>67</v>
      </c>
    </row>
    <row r="13" spans="1:3" x14ac:dyDescent="0.3">
      <c r="A13" s="13" t="s">
        <v>563</v>
      </c>
      <c r="B13" s="13" t="s">
        <v>562</v>
      </c>
      <c r="C13" s="13" t="s">
        <v>67</v>
      </c>
    </row>
    <row r="14" spans="1:3" x14ac:dyDescent="0.3">
      <c r="A14" s="13" t="s">
        <v>236</v>
      </c>
      <c r="B14" s="13" t="s">
        <v>235</v>
      </c>
      <c r="C14" s="13" t="s">
        <v>67</v>
      </c>
    </row>
    <row r="15" spans="1:3" x14ac:dyDescent="0.3">
      <c r="A15" s="13" t="s">
        <v>555</v>
      </c>
      <c r="B15" s="13" t="s">
        <v>554</v>
      </c>
      <c r="C15" s="13" t="s">
        <v>67</v>
      </c>
    </row>
    <row r="16" spans="1:3" x14ac:dyDescent="0.3">
      <c r="A16" s="13" t="s">
        <v>238</v>
      </c>
      <c r="B16" s="13" t="s">
        <v>237</v>
      </c>
      <c r="C16" s="13" t="s">
        <v>67</v>
      </c>
    </row>
    <row r="17" spans="1:3" x14ac:dyDescent="0.3">
      <c r="A17" s="13" t="s">
        <v>559</v>
      </c>
      <c r="B17" s="13" t="s">
        <v>558</v>
      </c>
      <c r="C17" s="13" t="s">
        <v>67</v>
      </c>
    </row>
    <row r="18" spans="1:3" x14ac:dyDescent="0.3">
      <c r="A18" s="13" t="s">
        <v>240</v>
      </c>
      <c r="B18" s="13" t="s">
        <v>239</v>
      </c>
      <c r="C18" s="13" t="s">
        <v>67</v>
      </c>
    </row>
    <row r="19" spans="1:3" x14ac:dyDescent="0.3">
      <c r="A19" s="13" t="s">
        <v>557</v>
      </c>
      <c r="B19" s="13" t="s">
        <v>556</v>
      </c>
      <c r="C19" s="13" t="s">
        <v>67</v>
      </c>
    </row>
    <row r="20" spans="1:3" x14ac:dyDescent="0.3">
      <c r="A20" s="13" t="s">
        <v>242</v>
      </c>
      <c r="B20" s="13" t="s">
        <v>241</v>
      </c>
      <c r="C20" s="13" t="s">
        <v>67</v>
      </c>
    </row>
    <row r="21" spans="1:3" x14ac:dyDescent="0.3">
      <c r="A21" s="13" t="s">
        <v>586</v>
      </c>
      <c r="B21" s="13" t="s">
        <v>585</v>
      </c>
      <c r="C21" s="13" t="s">
        <v>67</v>
      </c>
    </row>
    <row r="22" spans="1:3" x14ac:dyDescent="0.3">
      <c r="A22" s="13" t="s">
        <v>244</v>
      </c>
      <c r="B22" s="13" t="s">
        <v>243</v>
      </c>
      <c r="C22" s="13" t="s">
        <v>67</v>
      </c>
    </row>
    <row r="23" spans="1:3" x14ac:dyDescent="0.3">
      <c r="A23" s="13" t="s">
        <v>588</v>
      </c>
      <c r="B23" s="13" t="s">
        <v>587</v>
      </c>
      <c r="C23" s="13" t="s">
        <v>67</v>
      </c>
    </row>
    <row r="24" spans="1:3" x14ac:dyDescent="0.3">
      <c r="A24" s="13" t="s">
        <v>246</v>
      </c>
      <c r="B24" s="13" t="s">
        <v>245</v>
      </c>
      <c r="C24" s="13" t="s">
        <v>67</v>
      </c>
    </row>
    <row r="25" spans="1:3" x14ac:dyDescent="0.3">
      <c r="A25" s="13" t="s">
        <v>134</v>
      </c>
      <c r="B25" s="13" t="s">
        <v>133</v>
      </c>
      <c r="C25" s="13" t="s">
        <v>67</v>
      </c>
    </row>
    <row r="26" spans="1:3" x14ac:dyDescent="0.3">
      <c r="A26" s="13" t="s">
        <v>138</v>
      </c>
      <c r="B26" s="13" t="s">
        <v>137</v>
      </c>
      <c r="C26" s="13" t="s">
        <v>67</v>
      </c>
    </row>
    <row r="27" spans="1:3" x14ac:dyDescent="0.3">
      <c r="A27" s="13" t="s">
        <v>248</v>
      </c>
      <c r="B27" s="13" t="s">
        <v>247</v>
      </c>
      <c r="C27" s="13" t="s">
        <v>67</v>
      </c>
    </row>
    <row r="28" spans="1:3" x14ac:dyDescent="0.3">
      <c r="A28" s="13" t="s">
        <v>136</v>
      </c>
      <c r="B28" s="13" t="s">
        <v>135</v>
      </c>
      <c r="C28" s="13" t="s">
        <v>67</v>
      </c>
    </row>
    <row r="29" spans="1:3" x14ac:dyDescent="0.3">
      <c r="A29" s="196">
        <v>1000000056</v>
      </c>
      <c r="B29" s="13" t="s">
        <v>806</v>
      </c>
      <c r="C29" s="13" t="s">
        <v>67</v>
      </c>
    </row>
    <row r="30" spans="1:3" x14ac:dyDescent="0.3">
      <c r="A30" s="196">
        <v>10100</v>
      </c>
      <c r="B30" s="13" t="s">
        <v>249</v>
      </c>
      <c r="C30" s="13" t="s">
        <v>67</v>
      </c>
    </row>
    <row r="31" spans="1:3" x14ac:dyDescent="0.3">
      <c r="A31" s="196">
        <v>1010000156</v>
      </c>
      <c r="B31" s="13" t="s">
        <v>743</v>
      </c>
      <c r="C31" s="13" t="s">
        <v>67</v>
      </c>
    </row>
    <row r="32" spans="1:3" x14ac:dyDescent="0.3">
      <c r="A32" s="196">
        <v>1010000184</v>
      </c>
      <c r="B32" s="13" t="s">
        <v>744</v>
      </c>
      <c r="C32" s="13" t="s">
        <v>67</v>
      </c>
    </row>
    <row r="33" spans="1:3" x14ac:dyDescent="0.3">
      <c r="A33" s="196">
        <v>10110</v>
      </c>
      <c r="B33" s="13" t="s">
        <v>250</v>
      </c>
      <c r="C33" s="13" t="s">
        <v>67</v>
      </c>
    </row>
    <row r="34" spans="1:3" x14ac:dyDescent="0.3">
      <c r="A34" s="196">
        <v>1011000156</v>
      </c>
      <c r="B34" s="13" t="s">
        <v>106</v>
      </c>
      <c r="C34" s="13" t="s">
        <v>67</v>
      </c>
    </row>
    <row r="35" spans="1:3" x14ac:dyDescent="0.3">
      <c r="A35" s="196">
        <v>1011000162</v>
      </c>
      <c r="B35" s="13" t="s">
        <v>105</v>
      </c>
      <c r="C35" s="13" t="s">
        <v>67</v>
      </c>
    </row>
    <row r="36" spans="1:3" x14ac:dyDescent="0.3">
      <c r="A36" s="196">
        <v>1011000184</v>
      </c>
      <c r="B36" s="13" t="s">
        <v>104</v>
      </c>
      <c r="C36" s="13" t="s">
        <v>67</v>
      </c>
    </row>
    <row r="37" spans="1:3" x14ac:dyDescent="0.3">
      <c r="A37" s="196">
        <v>10120</v>
      </c>
      <c r="B37" s="13" t="s">
        <v>251</v>
      </c>
      <c r="C37" s="13" t="s">
        <v>67</v>
      </c>
    </row>
    <row r="38" spans="1:3" x14ac:dyDescent="0.3">
      <c r="A38" s="196">
        <v>1012000156</v>
      </c>
      <c r="B38" s="13" t="s">
        <v>742</v>
      </c>
      <c r="C38" s="13" t="s">
        <v>67</v>
      </c>
    </row>
    <row r="39" spans="1:3" x14ac:dyDescent="0.3">
      <c r="A39" s="196">
        <v>1012100156</v>
      </c>
      <c r="B39" s="13" t="s">
        <v>576</v>
      </c>
      <c r="C39" s="13" t="s">
        <v>67</v>
      </c>
    </row>
    <row r="40" spans="1:3" x14ac:dyDescent="0.3">
      <c r="A40" s="196">
        <v>10130</v>
      </c>
      <c r="B40" s="13" t="s">
        <v>252</v>
      </c>
      <c r="C40" s="13" t="s">
        <v>67</v>
      </c>
    </row>
    <row r="41" spans="1:3" x14ac:dyDescent="0.3">
      <c r="A41" s="196">
        <v>1013000156</v>
      </c>
      <c r="B41" s="13" t="s">
        <v>736</v>
      </c>
      <c r="C41" s="13" t="s">
        <v>67</v>
      </c>
    </row>
    <row r="42" spans="1:3" x14ac:dyDescent="0.3">
      <c r="A42" s="196">
        <v>10160</v>
      </c>
      <c r="B42" s="13" t="s">
        <v>253</v>
      </c>
      <c r="C42" s="13" t="s">
        <v>67</v>
      </c>
    </row>
    <row r="43" spans="1:3" x14ac:dyDescent="0.3">
      <c r="A43" s="196">
        <v>1016000144</v>
      </c>
      <c r="B43" s="13" t="s">
        <v>549</v>
      </c>
      <c r="C43" s="13" t="s">
        <v>67</v>
      </c>
    </row>
    <row r="44" spans="1:3" x14ac:dyDescent="0.3">
      <c r="A44" s="196">
        <v>10170</v>
      </c>
      <c r="B44" s="13" t="s">
        <v>254</v>
      </c>
      <c r="C44" s="13" t="s">
        <v>67</v>
      </c>
    </row>
    <row r="45" spans="1:3" x14ac:dyDescent="0.3">
      <c r="A45" s="196">
        <v>1017000144</v>
      </c>
      <c r="B45" s="13" t="s">
        <v>128</v>
      </c>
      <c r="C45" s="13" t="s">
        <v>67</v>
      </c>
    </row>
    <row r="46" spans="1:3" x14ac:dyDescent="0.3">
      <c r="A46" s="196">
        <v>1017000156</v>
      </c>
      <c r="B46" s="13" t="s">
        <v>129</v>
      </c>
      <c r="C46" s="13" t="s">
        <v>67</v>
      </c>
    </row>
    <row r="47" spans="1:3" x14ac:dyDescent="0.3">
      <c r="A47" s="196">
        <v>10180</v>
      </c>
      <c r="B47" s="13" t="s">
        <v>255</v>
      </c>
      <c r="C47" s="13" t="s">
        <v>67</v>
      </c>
    </row>
    <row r="48" spans="1:3" x14ac:dyDescent="0.3">
      <c r="A48" s="196">
        <v>1018000144</v>
      </c>
      <c r="B48" s="13" t="s">
        <v>182</v>
      </c>
      <c r="C48" s="13" t="s">
        <v>67</v>
      </c>
    </row>
    <row r="49" spans="1:3" x14ac:dyDescent="0.3">
      <c r="A49" s="196">
        <v>1018000184</v>
      </c>
      <c r="B49" s="13" t="s">
        <v>183</v>
      </c>
      <c r="C49" s="13" t="s">
        <v>67</v>
      </c>
    </row>
    <row r="50" spans="1:3" x14ac:dyDescent="0.3">
      <c r="A50" s="196">
        <v>10200</v>
      </c>
      <c r="B50" s="13" t="s">
        <v>256</v>
      </c>
      <c r="C50" s="13" t="s">
        <v>67</v>
      </c>
    </row>
    <row r="51" spans="1:3" x14ac:dyDescent="0.3">
      <c r="A51" s="196">
        <v>1020000156</v>
      </c>
      <c r="B51" s="13" t="s">
        <v>949</v>
      </c>
      <c r="C51" s="13" t="s">
        <v>67</v>
      </c>
    </row>
    <row r="52" spans="1:3" x14ac:dyDescent="0.3">
      <c r="A52" s="196">
        <v>1030000156</v>
      </c>
      <c r="B52" s="13" t="s">
        <v>930</v>
      </c>
      <c r="C52" s="13" t="s">
        <v>67</v>
      </c>
    </row>
    <row r="53" spans="1:3" x14ac:dyDescent="0.3">
      <c r="A53" s="196">
        <v>1031000156</v>
      </c>
      <c r="B53" s="13" t="s">
        <v>849</v>
      </c>
      <c r="C53" s="13" t="s">
        <v>67</v>
      </c>
    </row>
    <row r="54" spans="1:3" x14ac:dyDescent="0.3">
      <c r="A54" s="196">
        <v>1032000156</v>
      </c>
      <c r="B54" s="13" t="s">
        <v>915</v>
      </c>
      <c r="C54" s="13" t="s">
        <v>67</v>
      </c>
    </row>
    <row r="55" spans="1:3" x14ac:dyDescent="0.3">
      <c r="A55" s="196">
        <v>11000</v>
      </c>
      <c r="B55" s="13" t="s">
        <v>257</v>
      </c>
      <c r="C55" s="13" t="s">
        <v>67</v>
      </c>
    </row>
    <row r="56" spans="1:3" x14ac:dyDescent="0.3">
      <c r="A56" s="196">
        <v>1100000068</v>
      </c>
      <c r="B56" s="13" t="s">
        <v>940</v>
      </c>
      <c r="C56" s="13" t="s">
        <v>67</v>
      </c>
    </row>
    <row r="57" spans="1:3" x14ac:dyDescent="0.3">
      <c r="A57" s="196">
        <v>11100</v>
      </c>
      <c r="B57" s="13" t="s">
        <v>258</v>
      </c>
      <c r="C57" s="13" t="s">
        <v>67</v>
      </c>
    </row>
    <row r="58" spans="1:3" x14ac:dyDescent="0.3">
      <c r="A58" s="196">
        <v>1110000165</v>
      </c>
      <c r="B58" s="13" t="s">
        <v>967</v>
      </c>
      <c r="C58" s="13" t="s">
        <v>67</v>
      </c>
    </row>
    <row r="59" spans="1:3" x14ac:dyDescent="0.3">
      <c r="A59" s="196">
        <v>1110000168</v>
      </c>
      <c r="B59" s="13" t="s">
        <v>959</v>
      </c>
      <c r="C59" s="13" t="s">
        <v>67</v>
      </c>
    </row>
    <row r="60" spans="1:3" x14ac:dyDescent="0.3">
      <c r="A60" s="196">
        <v>11110</v>
      </c>
      <c r="B60" s="13" t="s">
        <v>259</v>
      </c>
      <c r="C60" s="13" t="s">
        <v>67</v>
      </c>
    </row>
    <row r="61" spans="1:3" x14ac:dyDescent="0.3">
      <c r="A61" s="196">
        <v>1111000168</v>
      </c>
      <c r="B61" s="13" t="s">
        <v>964</v>
      </c>
      <c r="C61" s="13" t="s">
        <v>67</v>
      </c>
    </row>
    <row r="62" spans="1:3" x14ac:dyDescent="0.3">
      <c r="A62" s="196">
        <v>1112000168</v>
      </c>
      <c r="B62" s="13" t="s">
        <v>972</v>
      </c>
      <c r="C62" s="13" t="s">
        <v>67</v>
      </c>
    </row>
    <row r="63" spans="1:3" x14ac:dyDescent="0.3">
      <c r="A63" s="196">
        <v>1120000168</v>
      </c>
      <c r="B63" s="13" t="s">
        <v>971</v>
      </c>
      <c r="C63" s="13" t="s">
        <v>67</v>
      </c>
    </row>
    <row r="64" spans="1:3" x14ac:dyDescent="0.3">
      <c r="A64" s="196">
        <v>1130000168</v>
      </c>
      <c r="B64" s="13" t="s">
        <v>979</v>
      </c>
      <c r="C64" s="13" t="s">
        <v>67</v>
      </c>
    </row>
    <row r="65" spans="1:3" x14ac:dyDescent="0.3">
      <c r="A65" s="196">
        <v>1140000168</v>
      </c>
      <c r="B65" s="13" t="s">
        <v>977</v>
      </c>
      <c r="C65" s="13" t="s">
        <v>67</v>
      </c>
    </row>
    <row r="66" spans="1:3" x14ac:dyDescent="0.3">
      <c r="A66" s="196">
        <v>1150000168</v>
      </c>
      <c r="B66" s="13" t="s">
        <v>965</v>
      </c>
      <c r="C66" s="13" t="s">
        <v>67</v>
      </c>
    </row>
    <row r="67" spans="1:3" x14ac:dyDescent="0.3">
      <c r="A67" s="196">
        <v>1151000168</v>
      </c>
      <c r="B67" s="13" t="s">
        <v>978</v>
      </c>
      <c r="C67" s="13" t="s">
        <v>67</v>
      </c>
    </row>
    <row r="68" spans="1:3" x14ac:dyDescent="0.3">
      <c r="A68" s="196">
        <v>1152000168</v>
      </c>
      <c r="B68" s="13" t="s">
        <v>963</v>
      </c>
      <c r="C68" s="13" t="s">
        <v>67</v>
      </c>
    </row>
    <row r="69" spans="1:3" x14ac:dyDescent="0.3">
      <c r="A69" s="196">
        <v>1153000168</v>
      </c>
      <c r="B69" s="13" t="s">
        <v>982</v>
      </c>
      <c r="C69" s="13" t="s">
        <v>67</v>
      </c>
    </row>
    <row r="70" spans="1:3" x14ac:dyDescent="0.3">
      <c r="A70" s="196">
        <v>1171000568</v>
      </c>
      <c r="B70" s="13" t="s">
        <v>968</v>
      </c>
      <c r="C70" s="13" t="s">
        <v>67</v>
      </c>
    </row>
    <row r="71" spans="1:3" x14ac:dyDescent="0.3">
      <c r="A71" s="196">
        <v>1172000568</v>
      </c>
      <c r="B71" s="13" t="s">
        <v>961</v>
      </c>
      <c r="C71" s="13" t="s">
        <v>67</v>
      </c>
    </row>
    <row r="72" spans="1:3" x14ac:dyDescent="0.3">
      <c r="A72" s="196">
        <v>11730</v>
      </c>
      <c r="B72" s="13" t="s">
        <v>260</v>
      </c>
      <c r="C72" s="13" t="s">
        <v>67</v>
      </c>
    </row>
    <row r="73" spans="1:3" x14ac:dyDescent="0.3">
      <c r="A73" s="196">
        <v>1173001068</v>
      </c>
      <c r="B73" s="13" t="s">
        <v>975</v>
      </c>
      <c r="C73" s="13" t="s">
        <v>67</v>
      </c>
    </row>
    <row r="74" spans="1:3" x14ac:dyDescent="0.3">
      <c r="A74" s="196">
        <v>1173001568</v>
      </c>
      <c r="B74" s="13" t="s">
        <v>974</v>
      </c>
      <c r="C74" s="13" t="s">
        <v>67</v>
      </c>
    </row>
    <row r="75" spans="1:3" x14ac:dyDescent="0.3">
      <c r="A75" s="196">
        <v>1173002068</v>
      </c>
      <c r="B75" s="13" t="s">
        <v>970</v>
      </c>
      <c r="C75" s="13" t="s">
        <v>67</v>
      </c>
    </row>
    <row r="76" spans="1:3" x14ac:dyDescent="0.3">
      <c r="A76" s="196">
        <v>1173002568</v>
      </c>
      <c r="B76" s="13" t="s">
        <v>969</v>
      </c>
      <c r="C76" s="13" t="s">
        <v>67</v>
      </c>
    </row>
    <row r="77" spans="1:3" x14ac:dyDescent="0.3">
      <c r="A77" s="196">
        <v>1173003068</v>
      </c>
      <c r="B77" s="13" t="s">
        <v>984</v>
      </c>
      <c r="C77" s="13" t="s">
        <v>67</v>
      </c>
    </row>
    <row r="78" spans="1:3" x14ac:dyDescent="0.3">
      <c r="A78" s="196">
        <v>1173003568</v>
      </c>
      <c r="B78" s="13" t="s">
        <v>983</v>
      </c>
      <c r="C78" s="13" t="s">
        <v>67</v>
      </c>
    </row>
    <row r="79" spans="1:3" x14ac:dyDescent="0.3">
      <c r="A79" s="196">
        <v>1173004068</v>
      </c>
      <c r="B79" s="13" t="s">
        <v>986</v>
      </c>
      <c r="C79" s="13" t="s">
        <v>67</v>
      </c>
    </row>
    <row r="80" spans="1:3" x14ac:dyDescent="0.3">
      <c r="A80" s="196">
        <v>1173004568</v>
      </c>
      <c r="B80" s="13" t="s">
        <v>985</v>
      </c>
      <c r="C80" s="13" t="s">
        <v>67</v>
      </c>
    </row>
    <row r="81" spans="1:3" x14ac:dyDescent="0.3">
      <c r="A81" s="196">
        <v>1173005068</v>
      </c>
      <c r="B81" s="13" t="s">
        <v>981</v>
      </c>
      <c r="C81" s="13" t="s">
        <v>67</v>
      </c>
    </row>
    <row r="82" spans="1:3" x14ac:dyDescent="0.3">
      <c r="A82" s="196">
        <v>1173005568</v>
      </c>
      <c r="B82" s="13" t="s">
        <v>980</v>
      </c>
      <c r="C82" s="13" t="s">
        <v>67</v>
      </c>
    </row>
    <row r="83" spans="1:3" x14ac:dyDescent="0.3">
      <c r="A83" s="196">
        <v>1173006568</v>
      </c>
      <c r="B83" s="13" t="s">
        <v>960</v>
      </c>
      <c r="C83" s="13" t="s">
        <v>67</v>
      </c>
    </row>
    <row r="84" spans="1:3" x14ac:dyDescent="0.3">
      <c r="A84" s="196">
        <v>1173007068</v>
      </c>
      <c r="B84" s="13" t="s">
        <v>962</v>
      </c>
      <c r="C84" s="13" t="s">
        <v>67</v>
      </c>
    </row>
    <row r="85" spans="1:3" x14ac:dyDescent="0.3">
      <c r="A85" s="196">
        <v>1173008068</v>
      </c>
      <c r="B85" s="13" t="s">
        <v>987</v>
      </c>
      <c r="C85" s="13" t="s">
        <v>67</v>
      </c>
    </row>
    <row r="86" spans="1:3" x14ac:dyDescent="0.3">
      <c r="A86" s="196">
        <v>1173009068</v>
      </c>
      <c r="B86" s="13" t="s">
        <v>966</v>
      </c>
      <c r="C86" s="13" t="s">
        <v>67</v>
      </c>
    </row>
    <row r="87" spans="1:3" x14ac:dyDescent="0.3">
      <c r="A87" s="196">
        <v>1173010068</v>
      </c>
      <c r="B87" s="13" t="s">
        <v>973</v>
      </c>
      <c r="C87" s="13" t="s">
        <v>67</v>
      </c>
    </row>
    <row r="88" spans="1:3" x14ac:dyDescent="0.3">
      <c r="A88" s="196">
        <v>1173011068</v>
      </c>
      <c r="B88" s="13" t="s">
        <v>976</v>
      </c>
      <c r="C88" s="13" t="s">
        <v>67</v>
      </c>
    </row>
    <row r="89" spans="1:3" x14ac:dyDescent="0.3">
      <c r="A89" s="196">
        <v>1173012068</v>
      </c>
      <c r="B89" s="13" t="s">
        <v>1086</v>
      </c>
      <c r="C89" s="13" t="s">
        <v>67</v>
      </c>
    </row>
    <row r="90" spans="1:3" x14ac:dyDescent="0.3">
      <c r="A90" s="196">
        <v>1200000000</v>
      </c>
      <c r="B90" s="13" t="s">
        <v>948</v>
      </c>
      <c r="C90" s="13" t="s">
        <v>67</v>
      </c>
    </row>
    <row r="91" spans="1:3" x14ac:dyDescent="0.3">
      <c r="A91" s="196">
        <v>12100</v>
      </c>
      <c r="B91" s="13" t="s">
        <v>261</v>
      </c>
      <c r="C91" s="13" t="s">
        <v>67</v>
      </c>
    </row>
    <row r="92" spans="1:3" x14ac:dyDescent="0.3">
      <c r="A92" s="196">
        <v>1210000144</v>
      </c>
      <c r="B92" s="13" t="s">
        <v>990</v>
      </c>
      <c r="C92" s="13" t="s">
        <v>67</v>
      </c>
    </row>
    <row r="93" spans="1:3" x14ac:dyDescent="0.3">
      <c r="A93" s="196">
        <v>1210000156</v>
      </c>
      <c r="B93" s="13" t="s">
        <v>946</v>
      </c>
      <c r="C93" s="13" t="s">
        <v>67</v>
      </c>
    </row>
    <row r="94" spans="1:3" x14ac:dyDescent="0.3">
      <c r="A94" s="196">
        <v>1210000165</v>
      </c>
      <c r="B94" s="13" t="s">
        <v>992</v>
      </c>
      <c r="C94" s="13" t="s">
        <v>67</v>
      </c>
    </row>
    <row r="95" spans="1:3" x14ac:dyDescent="0.3">
      <c r="A95" s="196">
        <v>1210000184</v>
      </c>
      <c r="B95" s="13" t="s">
        <v>993</v>
      </c>
      <c r="C95" s="13" t="s">
        <v>67</v>
      </c>
    </row>
    <row r="96" spans="1:3" x14ac:dyDescent="0.3">
      <c r="A96" s="196">
        <v>1210000256</v>
      </c>
      <c r="B96" s="13" t="s">
        <v>1002</v>
      </c>
      <c r="C96" s="13" t="s">
        <v>67</v>
      </c>
    </row>
    <row r="97" spans="1:3" x14ac:dyDescent="0.3">
      <c r="A97" s="196">
        <v>1210000356</v>
      </c>
      <c r="B97" s="13" t="s">
        <v>947</v>
      </c>
      <c r="C97" s="13" t="s">
        <v>67</v>
      </c>
    </row>
    <row r="98" spans="1:3" x14ac:dyDescent="0.3">
      <c r="A98" s="196">
        <v>12200</v>
      </c>
      <c r="B98" s="13" t="s">
        <v>262</v>
      </c>
      <c r="C98" s="13" t="s">
        <v>67</v>
      </c>
    </row>
    <row r="99" spans="1:3" x14ac:dyDescent="0.3">
      <c r="A99" s="196">
        <v>1220000156</v>
      </c>
      <c r="B99" s="13" t="s">
        <v>1001</v>
      </c>
      <c r="C99" s="13" t="s">
        <v>67</v>
      </c>
    </row>
    <row r="100" spans="1:3" x14ac:dyDescent="0.3">
      <c r="A100" s="196">
        <v>1220000256</v>
      </c>
      <c r="B100" s="13" t="s">
        <v>995</v>
      </c>
      <c r="C100" s="13" t="s">
        <v>67</v>
      </c>
    </row>
    <row r="101" spans="1:3" x14ac:dyDescent="0.3">
      <c r="A101" s="196">
        <v>1220000265</v>
      </c>
      <c r="B101" s="13" t="s">
        <v>996</v>
      </c>
      <c r="C101" s="13" t="s">
        <v>67</v>
      </c>
    </row>
    <row r="102" spans="1:3" x14ac:dyDescent="0.3">
      <c r="A102" s="196">
        <v>1220000356</v>
      </c>
      <c r="B102" s="13" t="s">
        <v>997</v>
      </c>
      <c r="C102" s="13" t="s">
        <v>67</v>
      </c>
    </row>
    <row r="103" spans="1:3" x14ac:dyDescent="0.3">
      <c r="A103" s="196">
        <v>1220000371</v>
      </c>
      <c r="B103" s="13" t="s">
        <v>998</v>
      </c>
      <c r="C103" s="13" t="s">
        <v>67</v>
      </c>
    </row>
    <row r="104" spans="1:3" x14ac:dyDescent="0.3">
      <c r="A104" s="196">
        <v>1220000384</v>
      </c>
      <c r="B104" s="13" t="s">
        <v>999</v>
      </c>
      <c r="C104" s="13" t="s">
        <v>67</v>
      </c>
    </row>
    <row r="105" spans="1:3" x14ac:dyDescent="0.3">
      <c r="A105" s="196">
        <v>1220000397</v>
      </c>
      <c r="B105" s="13" t="s">
        <v>1000</v>
      </c>
      <c r="C105" s="13" t="s">
        <v>67</v>
      </c>
    </row>
    <row r="106" spans="1:3" x14ac:dyDescent="0.3">
      <c r="A106" s="196">
        <v>1230000156</v>
      </c>
      <c r="B106" s="13" t="s">
        <v>994</v>
      </c>
      <c r="C106" s="13" t="s">
        <v>67</v>
      </c>
    </row>
    <row r="107" spans="1:3" x14ac:dyDescent="0.3">
      <c r="A107" s="196">
        <v>12400</v>
      </c>
      <c r="B107" s="13" t="s">
        <v>263</v>
      </c>
      <c r="C107" s="13" t="s">
        <v>67</v>
      </c>
    </row>
    <row r="108" spans="1:3" x14ac:dyDescent="0.3">
      <c r="A108" s="196">
        <v>1240000156</v>
      </c>
      <c r="B108" s="13" t="s">
        <v>991</v>
      </c>
      <c r="C108" s="13" t="s">
        <v>67</v>
      </c>
    </row>
    <row r="109" spans="1:3" x14ac:dyDescent="0.3">
      <c r="A109" s="196">
        <v>12500</v>
      </c>
      <c r="B109" s="13" t="s">
        <v>264</v>
      </c>
      <c r="C109" s="13" t="s">
        <v>67</v>
      </c>
    </row>
    <row r="110" spans="1:3" x14ac:dyDescent="0.3">
      <c r="A110" s="196">
        <v>1250000156</v>
      </c>
      <c r="B110" s="13" t="s">
        <v>753</v>
      </c>
      <c r="C110" s="13" t="s">
        <v>67</v>
      </c>
    </row>
    <row r="111" spans="1:3" x14ac:dyDescent="0.3">
      <c r="A111" s="196">
        <v>14100</v>
      </c>
      <c r="B111" s="13" t="s">
        <v>265</v>
      </c>
      <c r="C111" s="13" t="s">
        <v>67</v>
      </c>
    </row>
    <row r="112" spans="1:3" x14ac:dyDescent="0.3">
      <c r="A112" s="196">
        <v>1410000156</v>
      </c>
      <c r="B112" s="13" t="s">
        <v>921</v>
      </c>
      <c r="C112" s="13" t="s">
        <v>67</v>
      </c>
    </row>
    <row r="113" spans="1:3" x14ac:dyDescent="0.3">
      <c r="A113" s="196">
        <v>14200</v>
      </c>
      <c r="B113" s="13" t="s">
        <v>266</v>
      </c>
      <c r="C113" s="13" t="s">
        <v>67</v>
      </c>
    </row>
    <row r="114" spans="1:3" x14ac:dyDescent="0.3">
      <c r="A114" s="196">
        <v>1420000156</v>
      </c>
      <c r="B114" s="13" t="s">
        <v>922</v>
      </c>
      <c r="C114" s="13" t="s">
        <v>67</v>
      </c>
    </row>
    <row r="115" spans="1:3" x14ac:dyDescent="0.3">
      <c r="A115" s="196">
        <v>1420000256</v>
      </c>
      <c r="B115" s="13" t="s">
        <v>923</v>
      </c>
      <c r="C115" s="13" t="s">
        <v>67</v>
      </c>
    </row>
    <row r="116" spans="1:3" x14ac:dyDescent="0.3">
      <c r="A116" s="196">
        <v>1420000356</v>
      </c>
      <c r="B116" s="13" t="s">
        <v>924</v>
      </c>
      <c r="C116" s="13" t="s">
        <v>67</v>
      </c>
    </row>
    <row r="117" spans="1:3" x14ac:dyDescent="0.3">
      <c r="A117" s="196">
        <v>1430000156</v>
      </c>
      <c r="B117" s="13" t="s">
        <v>925</v>
      </c>
      <c r="C117" s="13" t="s">
        <v>67</v>
      </c>
    </row>
    <row r="118" spans="1:3" x14ac:dyDescent="0.3">
      <c r="A118" s="196">
        <v>1440000156</v>
      </c>
      <c r="B118" s="13" t="s">
        <v>927</v>
      </c>
      <c r="C118" s="13" t="s">
        <v>67</v>
      </c>
    </row>
    <row r="119" spans="1:3" x14ac:dyDescent="0.3">
      <c r="A119" s="196">
        <v>1450000156</v>
      </c>
      <c r="B119" s="13" t="s">
        <v>926</v>
      </c>
      <c r="C119" s="13" t="s">
        <v>67</v>
      </c>
    </row>
    <row r="120" spans="1:3" x14ac:dyDescent="0.3">
      <c r="A120" s="196">
        <v>1460000156</v>
      </c>
      <c r="B120" s="13" t="s">
        <v>920</v>
      </c>
      <c r="C120" s="13" t="s">
        <v>67</v>
      </c>
    </row>
    <row r="121" spans="1:3" x14ac:dyDescent="0.3">
      <c r="A121" s="196">
        <v>1460000256</v>
      </c>
      <c r="B121" s="13" t="s">
        <v>928</v>
      </c>
      <c r="C121" s="13" t="s">
        <v>67</v>
      </c>
    </row>
    <row r="122" spans="1:3" x14ac:dyDescent="0.3">
      <c r="A122" s="196">
        <v>1460000356</v>
      </c>
      <c r="B122" s="13" t="s">
        <v>929</v>
      </c>
      <c r="C122" s="13" t="s">
        <v>67</v>
      </c>
    </row>
    <row r="123" spans="1:3" x14ac:dyDescent="0.3">
      <c r="A123" s="196">
        <v>15100</v>
      </c>
      <c r="B123" s="13" t="s">
        <v>267</v>
      </c>
      <c r="C123" s="13" t="s">
        <v>67</v>
      </c>
    </row>
    <row r="124" spans="1:3" x14ac:dyDescent="0.3">
      <c r="A124" s="196">
        <v>1510000001</v>
      </c>
      <c r="B124" s="13" t="s">
        <v>888</v>
      </c>
      <c r="C124" s="13" t="s">
        <v>67</v>
      </c>
    </row>
    <row r="125" spans="1:3" x14ac:dyDescent="0.3">
      <c r="A125" s="196">
        <v>1510000156</v>
      </c>
      <c r="B125" s="13" t="s">
        <v>844</v>
      </c>
      <c r="C125" s="13" t="s">
        <v>67</v>
      </c>
    </row>
    <row r="126" spans="1:3" x14ac:dyDescent="0.3">
      <c r="A126" s="196">
        <v>1515000001</v>
      </c>
      <c r="B126" s="13" t="s">
        <v>804</v>
      </c>
      <c r="C126" s="13" t="s">
        <v>67</v>
      </c>
    </row>
    <row r="127" spans="1:3" x14ac:dyDescent="0.3">
      <c r="A127" s="196">
        <v>15200</v>
      </c>
      <c r="B127" s="13" t="s">
        <v>268</v>
      </c>
      <c r="C127" s="13" t="s">
        <v>67</v>
      </c>
    </row>
    <row r="128" spans="1:3" x14ac:dyDescent="0.3">
      <c r="A128" s="196">
        <v>1520000001</v>
      </c>
      <c r="B128" s="13" t="s">
        <v>116</v>
      </c>
      <c r="C128" s="13" t="s">
        <v>67</v>
      </c>
    </row>
    <row r="129" spans="1:3" x14ac:dyDescent="0.3">
      <c r="A129" s="196">
        <v>1520000156</v>
      </c>
      <c r="B129" s="13" t="s">
        <v>116</v>
      </c>
      <c r="C129" s="13" t="s">
        <v>67</v>
      </c>
    </row>
    <row r="130" spans="1:3" x14ac:dyDescent="0.3">
      <c r="A130" s="196">
        <v>1530000001</v>
      </c>
      <c r="B130" s="13" t="s">
        <v>810</v>
      </c>
      <c r="C130" s="13" t="s">
        <v>67</v>
      </c>
    </row>
    <row r="131" spans="1:3" x14ac:dyDescent="0.3">
      <c r="A131" s="196">
        <v>1540000001</v>
      </c>
      <c r="B131" s="13" t="s">
        <v>139</v>
      </c>
      <c r="C131" s="13" t="s">
        <v>67</v>
      </c>
    </row>
    <row r="132" spans="1:3" x14ac:dyDescent="0.3">
      <c r="A132" s="196">
        <v>1542100001</v>
      </c>
      <c r="B132" s="13" t="s">
        <v>144</v>
      </c>
      <c r="C132" s="13" t="s">
        <v>67</v>
      </c>
    </row>
    <row r="133" spans="1:3" x14ac:dyDescent="0.3">
      <c r="A133" s="196">
        <v>1542300001</v>
      </c>
      <c r="B133" s="13" t="s">
        <v>145</v>
      </c>
      <c r="C133" s="13" t="s">
        <v>67</v>
      </c>
    </row>
    <row r="134" spans="1:3" x14ac:dyDescent="0.3">
      <c r="A134" s="196">
        <v>1542400001</v>
      </c>
      <c r="B134" s="13" t="s">
        <v>142</v>
      </c>
      <c r="C134" s="13" t="s">
        <v>67</v>
      </c>
    </row>
    <row r="135" spans="1:3" x14ac:dyDescent="0.3">
      <c r="A135" s="196">
        <v>1543100001</v>
      </c>
      <c r="B135" s="13" t="s">
        <v>143</v>
      </c>
      <c r="C135" s="13" t="s">
        <v>67</v>
      </c>
    </row>
    <row r="136" spans="1:3" x14ac:dyDescent="0.3">
      <c r="A136" s="196">
        <v>1543200001</v>
      </c>
      <c r="B136" s="13" t="s">
        <v>141</v>
      </c>
      <c r="C136" s="13" t="s">
        <v>67</v>
      </c>
    </row>
    <row r="137" spans="1:3" x14ac:dyDescent="0.3">
      <c r="A137" s="196">
        <v>1543300001</v>
      </c>
      <c r="B137" s="13" t="s">
        <v>140</v>
      </c>
      <c r="C137" s="13" t="s">
        <v>67</v>
      </c>
    </row>
    <row r="138" spans="1:3" x14ac:dyDescent="0.3">
      <c r="A138" s="196">
        <v>1543400001</v>
      </c>
      <c r="B138" s="13" t="s">
        <v>146</v>
      </c>
      <c r="C138" s="13" t="s">
        <v>67</v>
      </c>
    </row>
    <row r="139" spans="1:3" x14ac:dyDescent="0.3">
      <c r="A139" s="196">
        <v>1543500001</v>
      </c>
      <c r="B139" s="13" t="s">
        <v>147</v>
      </c>
      <c r="C139" s="13" t="s">
        <v>67</v>
      </c>
    </row>
    <row r="140" spans="1:3" x14ac:dyDescent="0.3">
      <c r="A140" s="196">
        <v>1551000001</v>
      </c>
      <c r="B140" s="13" t="s">
        <v>546</v>
      </c>
      <c r="C140" s="13" t="s">
        <v>67</v>
      </c>
    </row>
    <row r="141" spans="1:3" x14ac:dyDescent="0.3">
      <c r="A141" s="196">
        <v>1552000001</v>
      </c>
      <c r="B141" s="13" t="s">
        <v>545</v>
      </c>
      <c r="C141" s="13" t="s">
        <v>67</v>
      </c>
    </row>
    <row r="142" spans="1:3" x14ac:dyDescent="0.3">
      <c r="A142" s="196">
        <v>1552500001</v>
      </c>
      <c r="B142" s="13" t="s">
        <v>547</v>
      </c>
      <c r="C142" s="13" t="s">
        <v>67</v>
      </c>
    </row>
    <row r="143" spans="1:3" x14ac:dyDescent="0.3">
      <c r="A143" s="196">
        <v>1553000001</v>
      </c>
      <c r="B143" s="13" t="s">
        <v>548</v>
      </c>
      <c r="C143" s="13" t="s">
        <v>67</v>
      </c>
    </row>
    <row r="144" spans="1:3" x14ac:dyDescent="0.3">
      <c r="A144" s="196">
        <v>1570000001</v>
      </c>
      <c r="B144" s="13" t="s">
        <v>551</v>
      </c>
      <c r="C144" s="13" t="s">
        <v>67</v>
      </c>
    </row>
    <row r="145" spans="1:3" x14ac:dyDescent="0.3">
      <c r="A145" s="196">
        <v>1571000001</v>
      </c>
      <c r="B145" s="13" t="s">
        <v>565</v>
      </c>
      <c r="C145" s="13" t="s">
        <v>67</v>
      </c>
    </row>
    <row r="146" spans="1:3" x14ac:dyDescent="0.3">
      <c r="A146" s="196">
        <v>1572000001</v>
      </c>
      <c r="B146" s="13" t="s">
        <v>564</v>
      </c>
      <c r="C146" s="13" t="s">
        <v>67</v>
      </c>
    </row>
    <row r="147" spans="1:3" x14ac:dyDescent="0.3">
      <c r="A147" s="196">
        <v>1581000000</v>
      </c>
      <c r="B147" s="13" t="s">
        <v>599</v>
      </c>
      <c r="C147" s="13" t="s">
        <v>67</v>
      </c>
    </row>
    <row r="148" spans="1:3" x14ac:dyDescent="0.3">
      <c r="A148" s="196">
        <v>1582000001</v>
      </c>
      <c r="B148" s="13" t="s">
        <v>596</v>
      </c>
      <c r="C148" s="13" t="s">
        <v>67</v>
      </c>
    </row>
    <row r="149" spans="1:3" x14ac:dyDescent="0.3">
      <c r="A149" s="196">
        <v>1583000001</v>
      </c>
      <c r="B149" s="13" t="s">
        <v>598</v>
      </c>
      <c r="C149" s="13" t="s">
        <v>67</v>
      </c>
    </row>
    <row r="150" spans="1:3" x14ac:dyDescent="0.3">
      <c r="A150" s="196">
        <v>1584000001</v>
      </c>
      <c r="B150" s="13" t="s">
        <v>597</v>
      </c>
      <c r="C150" s="13" t="s">
        <v>67</v>
      </c>
    </row>
    <row r="151" spans="1:3" x14ac:dyDescent="0.3">
      <c r="A151" s="196">
        <v>1590000001</v>
      </c>
      <c r="B151" s="13" t="s">
        <v>595</v>
      </c>
      <c r="C151" s="13" t="s">
        <v>67</v>
      </c>
    </row>
    <row r="152" spans="1:3" x14ac:dyDescent="0.3">
      <c r="A152" s="196">
        <v>2000000056</v>
      </c>
      <c r="B152" s="13" t="s">
        <v>811</v>
      </c>
      <c r="C152" s="13" t="s">
        <v>67</v>
      </c>
    </row>
    <row r="153" spans="1:3" x14ac:dyDescent="0.3">
      <c r="A153" s="196">
        <v>20100</v>
      </c>
      <c r="B153" s="13" t="s">
        <v>269</v>
      </c>
      <c r="C153" s="13" t="s">
        <v>67</v>
      </c>
    </row>
    <row r="154" spans="1:3" x14ac:dyDescent="0.3">
      <c r="A154" s="196">
        <v>2010000156</v>
      </c>
      <c r="B154" s="13" t="s">
        <v>745</v>
      </c>
      <c r="C154" s="13" t="s">
        <v>67</v>
      </c>
    </row>
    <row r="155" spans="1:3" x14ac:dyDescent="0.3">
      <c r="A155" s="196">
        <v>20120</v>
      </c>
      <c r="B155" s="13" t="s">
        <v>577</v>
      </c>
      <c r="C155" s="13" t="s">
        <v>67</v>
      </c>
    </row>
    <row r="156" spans="1:3" x14ac:dyDescent="0.3">
      <c r="A156" s="196">
        <v>2012000156</v>
      </c>
      <c r="B156" s="13" t="s">
        <v>577</v>
      </c>
      <c r="C156" s="13" t="s">
        <v>67</v>
      </c>
    </row>
    <row r="157" spans="1:3" x14ac:dyDescent="0.3">
      <c r="A157" s="196">
        <v>20200</v>
      </c>
      <c r="B157" s="13" t="s">
        <v>270</v>
      </c>
      <c r="C157" s="13" t="s">
        <v>67</v>
      </c>
    </row>
    <row r="158" spans="1:3" x14ac:dyDescent="0.3">
      <c r="A158" s="196">
        <v>2020000156</v>
      </c>
      <c r="B158" s="13" t="s">
        <v>938</v>
      </c>
      <c r="C158" s="13" t="s">
        <v>67</v>
      </c>
    </row>
    <row r="159" spans="1:3" x14ac:dyDescent="0.3">
      <c r="A159" s="196">
        <v>20210</v>
      </c>
      <c r="B159" s="13" t="s">
        <v>271</v>
      </c>
      <c r="C159" s="13" t="s">
        <v>67</v>
      </c>
    </row>
    <row r="160" spans="1:3" x14ac:dyDescent="0.3">
      <c r="A160" s="196">
        <v>2021000156</v>
      </c>
      <c r="B160" s="13" t="s">
        <v>202</v>
      </c>
      <c r="C160" s="13" t="s">
        <v>67</v>
      </c>
    </row>
    <row r="161" spans="1:3" x14ac:dyDescent="0.3">
      <c r="A161" s="196">
        <v>2021000256</v>
      </c>
      <c r="B161" s="13" t="s">
        <v>934</v>
      </c>
      <c r="C161" s="13" t="s">
        <v>67</v>
      </c>
    </row>
    <row r="162" spans="1:3" x14ac:dyDescent="0.3">
      <c r="A162" s="196">
        <v>2021000356</v>
      </c>
      <c r="B162" s="13" t="s">
        <v>702</v>
      </c>
      <c r="C162" s="13" t="s">
        <v>67</v>
      </c>
    </row>
    <row r="163" spans="1:3" x14ac:dyDescent="0.3">
      <c r="A163" s="196">
        <v>2021000456</v>
      </c>
      <c r="B163" s="13" t="s">
        <v>1085</v>
      </c>
      <c r="C163" s="13" t="s">
        <v>67</v>
      </c>
    </row>
    <row r="164" spans="1:3" x14ac:dyDescent="0.3">
      <c r="A164" s="196">
        <v>20220</v>
      </c>
      <c r="B164" s="13" t="s">
        <v>272</v>
      </c>
      <c r="C164" s="13" t="s">
        <v>67</v>
      </c>
    </row>
    <row r="165" spans="1:3" x14ac:dyDescent="0.3">
      <c r="A165" s="196">
        <v>2022000256</v>
      </c>
      <c r="B165" s="13" t="s">
        <v>608</v>
      </c>
      <c r="C165" s="13" t="s">
        <v>67</v>
      </c>
    </row>
    <row r="166" spans="1:3" x14ac:dyDescent="0.3">
      <c r="A166" s="196">
        <v>2023000156</v>
      </c>
      <c r="B166" s="13" t="s">
        <v>607</v>
      </c>
      <c r="C166" s="13" t="s">
        <v>67</v>
      </c>
    </row>
    <row r="167" spans="1:3" x14ac:dyDescent="0.3">
      <c r="A167" s="196">
        <v>20300</v>
      </c>
      <c r="B167" s="13" t="s">
        <v>273</v>
      </c>
      <c r="C167" s="13" t="s">
        <v>67</v>
      </c>
    </row>
    <row r="168" spans="1:3" x14ac:dyDescent="0.3">
      <c r="A168" s="196">
        <v>2030001047</v>
      </c>
      <c r="B168" s="13" t="s">
        <v>703</v>
      </c>
      <c r="C168" s="13" t="s">
        <v>67</v>
      </c>
    </row>
    <row r="169" spans="1:3" x14ac:dyDescent="0.3">
      <c r="A169" s="196">
        <v>2030003047</v>
      </c>
      <c r="B169" s="13" t="s">
        <v>603</v>
      </c>
      <c r="C169" s="13" t="s">
        <v>67</v>
      </c>
    </row>
    <row r="170" spans="1:3" x14ac:dyDescent="0.3">
      <c r="A170" s="196">
        <v>2030003056</v>
      </c>
      <c r="B170" s="13" t="s">
        <v>602</v>
      </c>
      <c r="C170" s="13" t="s">
        <v>67</v>
      </c>
    </row>
    <row r="171" spans="1:3" x14ac:dyDescent="0.3">
      <c r="A171" s="196">
        <v>2030004056</v>
      </c>
      <c r="B171" s="13" t="s">
        <v>608</v>
      </c>
      <c r="C171" s="13" t="s">
        <v>67</v>
      </c>
    </row>
    <row r="172" spans="1:3" x14ac:dyDescent="0.3">
      <c r="A172" s="196">
        <v>2030005044</v>
      </c>
      <c r="B172" s="13" t="s">
        <v>668</v>
      </c>
      <c r="C172" s="13" t="s">
        <v>67</v>
      </c>
    </row>
    <row r="173" spans="1:3" x14ac:dyDescent="0.3">
      <c r="A173" s="196">
        <v>2030006047</v>
      </c>
      <c r="B173" s="13" t="s">
        <v>206</v>
      </c>
      <c r="C173" s="13" t="s">
        <v>67</v>
      </c>
    </row>
    <row r="174" spans="1:3" x14ac:dyDescent="0.3">
      <c r="A174" s="196">
        <v>2030007056</v>
      </c>
      <c r="B174" s="13" t="s">
        <v>1085</v>
      </c>
      <c r="C174" s="13" t="s">
        <v>67</v>
      </c>
    </row>
    <row r="175" spans="1:3" x14ac:dyDescent="0.3">
      <c r="A175" s="196">
        <v>2030008056</v>
      </c>
      <c r="B175" s="13" t="s">
        <v>610</v>
      </c>
      <c r="C175" s="13" t="s">
        <v>67</v>
      </c>
    </row>
    <row r="176" spans="1:3" x14ac:dyDescent="0.3">
      <c r="A176" s="196">
        <v>2030009056</v>
      </c>
      <c r="B176" s="13" t="s">
        <v>932</v>
      </c>
      <c r="C176" s="13" t="s">
        <v>67</v>
      </c>
    </row>
    <row r="177" spans="1:3" x14ac:dyDescent="0.3">
      <c r="A177" s="196">
        <v>2030010056</v>
      </c>
      <c r="B177" s="13" t="s">
        <v>605</v>
      </c>
      <c r="C177" s="13" t="s">
        <v>67</v>
      </c>
    </row>
    <row r="178" spans="1:3" x14ac:dyDescent="0.3">
      <c r="A178" s="196">
        <v>2030011056</v>
      </c>
      <c r="B178" s="13" t="s">
        <v>809</v>
      </c>
      <c r="C178" s="13" t="s">
        <v>67</v>
      </c>
    </row>
    <row r="179" spans="1:3" x14ac:dyDescent="0.3">
      <c r="A179" s="196">
        <v>2030012056</v>
      </c>
      <c r="B179" s="13" t="s">
        <v>913</v>
      </c>
      <c r="C179" s="13" t="s">
        <v>67</v>
      </c>
    </row>
    <row r="180" spans="1:3" x14ac:dyDescent="0.3">
      <c r="A180" s="196">
        <v>2030014056</v>
      </c>
      <c r="B180" s="13" t="s">
        <v>572</v>
      </c>
      <c r="C180" s="13" t="s">
        <v>67</v>
      </c>
    </row>
    <row r="181" spans="1:3" x14ac:dyDescent="0.3">
      <c r="A181" s="196">
        <v>2034000056</v>
      </c>
      <c r="B181" s="13" t="s">
        <v>741</v>
      </c>
      <c r="C181" s="13" t="s">
        <v>67</v>
      </c>
    </row>
    <row r="182" spans="1:3" x14ac:dyDescent="0.3">
      <c r="A182" s="196">
        <v>20400</v>
      </c>
      <c r="B182" s="13" t="s">
        <v>274</v>
      </c>
      <c r="C182" s="13" t="s">
        <v>67</v>
      </c>
    </row>
    <row r="183" spans="1:3" x14ac:dyDescent="0.3">
      <c r="A183" s="196">
        <v>2040000180</v>
      </c>
      <c r="B183" s="13" t="s">
        <v>697</v>
      </c>
      <c r="C183" s="13" t="s">
        <v>67</v>
      </c>
    </row>
    <row r="184" spans="1:3" x14ac:dyDescent="0.3">
      <c r="A184" s="196">
        <v>20410</v>
      </c>
      <c r="B184" s="13" t="s">
        <v>275</v>
      </c>
      <c r="C184" s="13" t="s">
        <v>67</v>
      </c>
    </row>
    <row r="185" spans="1:3" x14ac:dyDescent="0.3">
      <c r="A185" s="196">
        <v>2041000180</v>
      </c>
      <c r="B185" s="13" t="s">
        <v>699</v>
      </c>
      <c r="C185" s="13" t="s">
        <v>67</v>
      </c>
    </row>
    <row r="186" spans="1:3" x14ac:dyDescent="0.3">
      <c r="A186" s="196">
        <v>2042000180</v>
      </c>
      <c r="B186" s="13" t="s">
        <v>698</v>
      </c>
      <c r="C186" s="13" t="s">
        <v>67</v>
      </c>
    </row>
    <row r="187" spans="1:3" x14ac:dyDescent="0.3">
      <c r="A187" s="196">
        <v>20500</v>
      </c>
      <c r="B187" s="13" t="s">
        <v>276</v>
      </c>
      <c r="C187" s="13" t="s">
        <v>67</v>
      </c>
    </row>
    <row r="188" spans="1:3" x14ac:dyDescent="0.3">
      <c r="A188" s="196">
        <v>2050000132</v>
      </c>
      <c r="B188" s="13" t="s">
        <v>918</v>
      </c>
      <c r="C188" s="13" t="s">
        <v>67</v>
      </c>
    </row>
    <row r="189" spans="1:3" x14ac:dyDescent="0.3">
      <c r="A189" s="196">
        <v>2051000132</v>
      </c>
      <c r="B189" s="13" t="s">
        <v>919</v>
      </c>
      <c r="C189" s="13" t="s">
        <v>67</v>
      </c>
    </row>
    <row r="190" spans="1:3" x14ac:dyDescent="0.3">
      <c r="A190" s="196">
        <v>20550</v>
      </c>
      <c r="B190" s="13" t="s">
        <v>277</v>
      </c>
      <c r="C190" s="13" t="s">
        <v>67</v>
      </c>
    </row>
    <row r="191" spans="1:3" x14ac:dyDescent="0.3">
      <c r="A191" s="196">
        <v>2055005044</v>
      </c>
      <c r="B191" s="13" t="s">
        <v>668</v>
      </c>
      <c r="C191" s="13" t="s">
        <v>67</v>
      </c>
    </row>
    <row r="192" spans="1:3" x14ac:dyDescent="0.3">
      <c r="A192" s="196">
        <v>20600</v>
      </c>
      <c r="B192" s="13" t="s">
        <v>278</v>
      </c>
      <c r="C192" s="13" t="s">
        <v>67</v>
      </c>
    </row>
    <row r="193" spans="1:3" x14ac:dyDescent="0.3">
      <c r="A193" s="196">
        <v>2060000161</v>
      </c>
      <c r="B193" s="13" t="s">
        <v>520</v>
      </c>
      <c r="C193" s="13" t="s">
        <v>67</v>
      </c>
    </row>
    <row r="194" spans="1:3" x14ac:dyDescent="0.3">
      <c r="A194" s="196">
        <v>2060000261</v>
      </c>
      <c r="B194" s="13" t="s">
        <v>892</v>
      </c>
      <c r="C194" s="13" t="s">
        <v>67</v>
      </c>
    </row>
    <row r="195" spans="1:3" x14ac:dyDescent="0.3">
      <c r="A195" s="196">
        <v>20601</v>
      </c>
      <c r="B195" s="13" t="s">
        <v>279</v>
      </c>
      <c r="C195" s="13" t="s">
        <v>67</v>
      </c>
    </row>
    <row r="196" spans="1:3" x14ac:dyDescent="0.3">
      <c r="A196" s="196">
        <v>2060100161</v>
      </c>
      <c r="B196" s="13" t="s">
        <v>107</v>
      </c>
      <c r="C196" s="13" t="s">
        <v>67</v>
      </c>
    </row>
    <row r="197" spans="1:3" x14ac:dyDescent="0.3">
      <c r="A197" s="196">
        <v>20602</v>
      </c>
      <c r="B197" s="13" t="s">
        <v>280</v>
      </c>
      <c r="C197" s="13" t="s">
        <v>67</v>
      </c>
    </row>
    <row r="198" spans="1:3" x14ac:dyDescent="0.3">
      <c r="A198" s="196">
        <v>2060200161</v>
      </c>
      <c r="B198" s="13" t="s">
        <v>833</v>
      </c>
      <c r="C198" s="13" t="s">
        <v>67</v>
      </c>
    </row>
    <row r="199" spans="1:3" x14ac:dyDescent="0.3">
      <c r="A199" s="196">
        <v>20603</v>
      </c>
      <c r="B199" s="13" t="s">
        <v>281</v>
      </c>
      <c r="C199" s="13" t="s">
        <v>67</v>
      </c>
    </row>
    <row r="200" spans="1:3" x14ac:dyDescent="0.3">
      <c r="A200" s="196">
        <v>2060300161</v>
      </c>
      <c r="B200" s="13" t="s">
        <v>567</v>
      </c>
      <c r="C200" s="13" t="s">
        <v>67</v>
      </c>
    </row>
    <row r="201" spans="1:3" x14ac:dyDescent="0.3">
      <c r="A201" s="196">
        <v>2060300165</v>
      </c>
      <c r="B201" s="13" t="s">
        <v>567</v>
      </c>
      <c r="C201" s="13" t="s">
        <v>67</v>
      </c>
    </row>
    <row r="202" spans="1:3" x14ac:dyDescent="0.3">
      <c r="A202" s="196">
        <v>2100000018</v>
      </c>
      <c r="B202" s="13" t="s">
        <v>527</v>
      </c>
      <c r="C202" s="13" t="s">
        <v>67</v>
      </c>
    </row>
    <row r="203" spans="1:3" x14ac:dyDescent="0.3">
      <c r="A203" s="196">
        <v>21100</v>
      </c>
      <c r="B203" s="13" t="s">
        <v>282</v>
      </c>
      <c r="C203" s="13" t="s">
        <v>67</v>
      </c>
    </row>
    <row r="204" spans="1:3" x14ac:dyDescent="0.3">
      <c r="A204" s="196">
        <v>2110000118</v>
      </c>
      <c r="B204" s="13" t="s">
        <v>534</v>
      </c>
      <c r="C204" s="13" t="s">
        <v>67</v>
      </c>
    </row>
    <row r="205" spans="1:3" x14ac:dyDescent="0.3">
      <c r="A205" s="196">
        <v>2110000165</v>
      </c>
      <c r="B205" s="13" t="s">
        <v>537</v>
      </c>
      <c r="C205" s="13" t="s">
        <v>67</v>
      </c>
    </row>
    <row r="206" spans="1:3" x14ac:dyDescent="0.3">
      <c r="A206" s="196">
        <v>2110000218</v>
      </c>
      <c r="B206" s="13" t="s">
        <v>535</v>
      </c>
      <c r="C206" s="13" t="s">
        <v>67</v>
      </c>
    </row>
    <row r="207" spans="1:3" x14ac:dyDescent="0.3">
      <c r="A207" s="196">
        <v>2110000318</v>
      </c>
      <c r="B207" s="13" t="s">
        <v>528</v>
      </c>
      <c r="C207" s="13" t="s">
        <v>67</v>
      </c>
    </row>
    <row r="208" spans="1:3" x14ac:dyDescent="0.3">
      <c r="A208" s="196">
        <v>2110000418</v>
      </c>
      <c r="B208" s="13" t="s">
        <v>739</v>
      </c>
      <c r="C208" s="13" t="s">
        <v>67</v>
      </c>
    </row>
    <row r="209" spans="1:3" x14ac:dyDescent="0.3">
      <c r="A209" s="196">
        <v>2111000118</v>
      </c>
      <c r="B209" s="13" t="s">
        <v>529</v>
      </c>
      <c r="C209" s="13" t="s">
        <v>67</v>
      </c>
    </row>
    <row r="210" spans="1:3" x14ac:dyDescent="0.3">
      <c r="A210" s="196">
        <v>21120</v>
      </c>
      <c r="B210" s="13" t="s">
        <v>283</v>
      </c>
      <c r="C210" s="13" t="s">
        <v>67</v>
      </c>
    </row>
    <row r="211" spans="1:3" x14ac:dyDescent="0.3">
      <c r="A211" s="196">
        <v>2112000118</v>
      </c>
      <c r="B211" s="13" t="s">
        <v>531</v>
      </c>
      <c r="C211" s="13" t="s">
        <v>67</v>
      </c>
    </row>
    <row r="212" spans="1:3" x14ac:dyDescent="0.3">
      <c r="A212" s="196">
        <v>21130</v>
      </c>
      <c r="B212" s="13" t="s">
        <v>284</v>
      </c>
      <c r="C212" s="13" t="s">
        <v>67</v>
      </c>
    </row>
    <row r="213" spans="1:3" x14ac:dyDescent="0.3">
      <c r="A213" s="196">
        <v>2113000118</v>
      </c>
      <c r="B213" s="13" t="s">
        <v>532</v>
      </c>
      <c r="C213" s="13" t="s">
        <v>67</v>
      </c>
    </row>
    <row r="214" spans="1:3" x14ac:dyDescent="0.3">
      <c r="A214" s="196">
        <v>21140</v>
      </c>
      <c r="B214" s="13" t="s">
        <v>285</v>
      </c>
      <c r="C214" s="13" t="s">
        <v>67</v>
      </c>
    </row>
    <row r="215" spans="1:3" x14ac:dyDescent="0.3">
      <c r="A215" s="196">
        <v>2114000118</v>
      </c>
      <c r="B215" s="13" t="s">
        <v>536</v>
      </c>
      <c r="C215" s="13" t="s">
        <v>67</v>
      </c>
    </row>
    <row r="216" spans="1:3" x14ac:dyDescent="0.3">
      <c r="A216" s="196">
        <v>21150</v>
      </c>
      <c r="B216" s="13" t="s">
        <v>286</v>
      </c>
      <c r="C216" s="13" t="s">
        <v>67</v>
      </c>
    </row>
    <row r="217" spans="1:3" x14ac:dyDescent="0.3">
      <c r="A217" s="196">
        <v>2115000118</v>
      </c>
      <c r="B217" s="13" t="s">
        <v>530</v>
      </c>
      <c r="C217" s="13" t="s">
        <v>67</v>
      </c>
    </row>
    <row r="218" spans="1:3" x14ac:dyDescent="0.3">
      <c r="A218" s="196">
        <v>21160</v>
      </c>
      <c r="B218" s="13" t="s">
        <v>287</v>
      </c>
      <c r="C218" s="13" t="s">
        <v>67</v>
      </c>
    </row>
    <row r="219" spans="1:3" x14ac:dyDescent="0.3">
      <c r="A219" s="196">
        <v>2116000118</v>
      </c>
      <c r="B219" s="13" t="s">
        <v>533</v>
      </c>
      <c r="C219" s="13" t="s">
        <v>67</v>
      </c>
    </row>
    <row r="220" spans="1:3" x14ac:dyDescent="0.3">
      <c r="A220" s="196">
        <v>2117000118</v>
      </c>
      <c r="B220" s="13" t="s">
        <v>696</v>
      </c>
      <c r="C220" s="13" t="s">
        <v>67</v>
      </c>
    </row>
    <row r="221" spans="1:3" x14ac:dyDescent="0.3">
      <c r="A221" s="196">
        <v>2118000118</v>
      </c>
      <c r="B221" s="13" t="s">
        <v>156</v>
      </c>
      <c r="C221" s="13" t="s">
        <v>67</v>
      </c>
    </row>
    <row r="222" spans="1:3" x14ac:dyDescent="0.3">
      <c r="A222" s="196">
        <v>2200000062</v>
      </c>
      <c r="B222" s="13" t="s">
        <v>955</v>
      </c>
      <c r="C222" s="13" t="s">
        <v>67</v>
      </c>
    </row>
    <row r="223" spans="1:3" x14ac:dyDescent="0.3">
      <c r="A223" s="196">
        <v>22100</v>
      </c>
      <c r="B223" s="13" t="s">
        <v>288</v>
      </c>
      <c r="C223" s="13" t="s">
        <v>67</v>
      </c>
    </row>
    <row r="224" spans="1:3" x14ac:dyDescent="0.3">
      <c r="A224" s="196">
        <v>2210000059</v>
      </c>
      <c r="B224" s="13" t="s">
        <v>954</v>
      </c>
      <c r="C224" s="13" t="s">
        <v>67</v>
      </c>
    </row>
    <row r="225" spans="1:3" x14ac:dyDescent="0.3">
      <c r="A225" s="196">
        <v>2210000159</v>
      </c>
      <c r="B225" s="13" t="s">
        <v>956</v>
      </c>
      <c r="C225" s="13" t="s">
        <v>67</v>
      </c>
    </row>
    <row r="226" spans="1:3" x14ac:dyDescent="0.3">
      <c r="A226" s="196">
        <v>2210000162</v>
      </c>
      <c r="B226" s="13" t="s">
        <v>957</v>
      </c>
      <c r="C226" s="13" t="s">
        <v>67</v>
      </c>
    </row>
    <row r="227" spans="1:3" x14ac:dyDescent="0.3">
      <c r="A227" s="196">
        <v>2210000259</v>
      </c>
      <c r="B227" s="13" t="s">
        <v>1004</v>
      </c>
      <c r="C227" s="13" t="s">
        <v>67</v>
      </c>
    </row>
    <row r="228" spans="1:3" x14ac:dyDescent="0.3">
      <c r="A228" s="196">
        <v>2210000359</v>
      </c>
      <c r="B228" s="13" t="s">
        <v>1057</v>
      </c>
      <c r="C228" s="13" t="s">
        <v>67</v>
      </c>
    </row>
    <row r="229" spans="1:3" x14ac:dyDescent="0.3">
      <c r="A229" s="196">
        <v>2210000460</v>
      </c>
      <c r="B229" s="13" t="s">
        <v>1060</v>
      </c>
      <c r="C229" s="13" t="s">
        <v>67</v>
      </c>
    </row>
    <row r="230" spans="1:3" x14ac:dyDescent="0.3">
      <c r="A230" s="196">
        <v>22110</v>
      </c>
      <c r="B230" s="13" t="s">
        <v>289</v>
      </c>
      <c r="C230" s="13" t="s">
        <v>67</v>
      </c>
    </row>
    <row r="231" spans="1:3" x14ac:dyDescent="0.3">
      <c r="A231" s="196">
        <v>2211000059</v>
      </c>
      <c r="B231" s="13" t="s">
        <v>1016</v>
      </c>
      <c r="C231" s="13" t="s">
        <v>67</v>
      </c>
    </row>
    <row r="232" spans="1:3" x14ac:dyDescent="0.3">
      <c r="A232" s="196">
        <v>22120</v>
      </c>
      <c r="B232" s="13" t="s">
        <v>290</v>
      </c>
      <c r="C232" s="13" t="s">
        <v>67</v>
      </c>
    </row>
    <row r="233" spans="1:3" x14ac:dyDescent="0.3">
      <c r="A233" s="196">
        <v>2212000059</v>
      </c>
      <c r="B233" s="13" t="s">
        <v>609</v>
      </c>
      <c r="C233" s="13" t="s">
        <v>67</v>
      </c>
    </row>
    <row r="234" spans="1:3" x14ac:dyDescent="0.3">
      <c r="A234" s="196">
        <v>22200</v>
      </c>
      <c r="B234" s="13" t="s">
        <v>291</v>
      </c>
      <c r="C234" s="13" t="s">
        <v>67</v>
      </c>
    </row>
    <row r="235" spans="1:3" x14ac:dyDescent="0.3">
      <c r="A235" s="196">
        <v>2220000059</v>
      </c>
      <c r="B235" s="13" t="s">
        <v>205</v>
      </c>
      <c r="C235" s="13" t="s">
        <v>67</v>
      </c>
    </row>
    <row r="236" spans="1:3" x14ac:dyDescent="0.3">
      <c r="A236" s="196">
        <v>2220000062</v>
      </c>
      <c r="B236" s="13" t="s">
        <v>1011</v>
      </c>
      <c r="C236" s="13" t="s">
        <v>67</v>
      </c>
    </row>
    <row r="237" spans="1:3" x14ac:dyDescent="0.3">
      <c r="A237" s="196">
        <v>2220000159</v>
      </c>
      <c r="B237" s="13" t="s">
        <v>1012</v>
      </c>
      <c r="C237" s="13" t="s">
        <v>67</v>
      </c>
    </row>
    <row r="238" spans="1:3" x14ac:dyDescent="0.3">
      <c r="A238" s="196">
        <v>2220000162</v>
      </c>
      <c r="B238" s="13" t="s">
        <v>114</v>
      </c>
      <c r="C238" s="13" t="s">
        <v>67</v>
      </c>
    </row>
    <row r="239" spans="1:3" x14ac:dyDescent="0.3">
      <c r="A239" s="196">
        <v>2220000262</v>
      </c>
      <c r="B239" s="13" t="s">
        <v>187</v>
      </c>
      <c r="C239" s="13" t="s">
        <v>67</v>
      </c>
    </row>
    <row r="240" spans="1:3" x14ac:dyDescent="0.3">
      <c r="A240" s="196">
        <v>2220100162</v>
      </c>
      <c r="B240" s="13" t="s">
        <v>1035</v>
      </c>
      <c r="C240" s="13" t="s">
        <v>67</v>
      </c>
    </row>
    <row r="241" spans="1:3" x14ac:dyDescent="0.3">
      <c r="A241" s="196">
        <v>2220100172</v>
      </c>
      <c r="B241" s="13" t="s">
        <v>1034</v>
      </c>
      <c r="C241" s="13" t="s">
        <v>67</v>
      </c>
    </row>
    <row r="242" spans="1:3" x14ac:dyDescent="0.3">
      <c r="A242" s="196">
        <v>2220100272</v>
      </c>
      <c r="B242" s="13" t="s">
        <v>1041</v>
      </c>
      <c r="C242" s="13" t="s">
        <v>67</v>
      </c>
    </row>
    <row r="243" spans="1:3" x14ac:dyDescent="0.3">
      <c r="A243" s="196">
        <v>2220100372</v>
      </c>
      <c r="B243" s="13" t="s">
        <v>1048</v>
      </c>
      <c r="C243" s="13" t="s">
        <v>67</v>
      </c>
    </row>
    <row r="244" spans="1:3" x14ac:dyDescent="0.3">
      <c r="A244" s="196">
        <v>2220100472</v>
      </c>
      <c r="B244" s="13" t="s">
        <v>1075</v>
      </c>
      <c r="C244" s="13" t="s">
        <v>67</v>
      </c>
    </row>
    <row r="245" spans="1:3" x14ac:dyDescent="0.3">
      <c r="A245" s="196">
        <v>2220100572</v>
      </c>
      <c r="B245" s="13" t="s">
        <v>1062</v>
      </c>
      <c r="C245" s="13" t="s">
        <v>67</v>
      </c>
    </row>
    <row r="246" spans="1:3" x14ac:dyDescent="0.3">
      <c r="A246" s="196">
        <v>2220100672</v>
      </c>
      <c r="B246" s="13" t="s">
        <v>1074</v>
      </c>
      <c r="C246" s="13" t="s">
        <v>67</v>
      </c>
    </row>
    <row r="247" spans="1:3" x14ac:dyDescent="0.3">
      <c r="A247" s="196">
        <v>2220100772</v>
      </c>
      <c r="B247" s="13" t="s">
        <v>1046</v>
      </c>
      <c r="C247" s="13" t="s">
        <v>67</v>
      </c>
    </row>
    <row r="248" spans="1:3" x14ac:dyDescent="0.3">
      <c r="A248" s="196">
        <v>2220100872</v>
      </c>
      <c r="B248" s="13" t="s">
        <v>1031</v>
      </c>
      <c r="C248" s="13" t="s">
        <v>67</v>
      </c>
    </row>
    <row r="249" spans="1:3" x14ac:dyDescent="0.3">
      <c r="A249" s="196">
        <v>2220101072</v>
      </c>
      <c r="B249" s="13" t="s">
        <v>1044</v>
      </c>
      <c r="C249" s="13" t="s">
        <v>67</v>
      </c>
    </row>
    <row r="250" spans="1:3" x14ac:dyDescent="0.3">
      <c r="A250" s="196">
        <v>2220101172</v>
      </c>
      <c r="B250" s="13" t="s">
        <v>1013</v>
      </c>
      <c r="C250" s="13" t="s">
        <v>67</v>
      </c>
    </row>
    <row r="251" spans="1:3" x14ac:dyDescent="0.3">
      <c r="A251" s="196">
        <v>2220101272</v>
      </c>
      <c r="B251" s="13" t="s">
        <v>1036</v>
      </c>
      <c r="C251" s="13" t="s">
        <v>67</v>
      </c>
    </row>
    <row r="252" spans="1:3" x14ac:dyDescent="0.3">
      <c r="A252" s="196">
        <v>2220101372</v>
      </c>
      <c r="B252" s="13" t="s">
        <v>1026</v>
      </c>
      <c r="C252" s="13" t="s">
        <v>67</v>
      </c>
    </row>
    <row r="253" spans="1:3" x14ac:dyDescent="0.3">
      <c r="A253" s="196">
        <v>2220101472</v>
      </c>
      <c r="B253" s="13" t="s">
        <v>1015</v>
      </c>
      <c r="C253" s="13" t="s">
        <v>67</v>
      </c>
    </row>
    <row r="254" spans="1:3" x14ac:dyDescent="0.3">
      <c r="A254" s="196">
        <v>2220101572</v>
      </c>
      <c r="B254" s="13" t="s">
        <v>1054</v>
      </c>
      <c r="C254" s="13" t="s">
        <v>67</v>
      </c>
    </row>
    <row r="255" spans="1:3" x14ac:dyDescent="0.3">
      <c r="A255" s="196">
        <v>2220200159</v>
      </c>
      <c r="B255" s="13" t="s">
        <v>1068</v>
      </c>
      <c r="C255" s="13" t="s">
        <v>67</v>
      </c>
    </row>
    <row r="256" spans="1:3" x14ac:dyDescent="0.3">
      <c r="A256" s="196">
        <v>2220300159</v>
      </c>
      <c r="B256" s="13" t="s">
        <v>1003</v>
      </c>
      <c r="C256" s="13" t="s">
        <v>67</v>
      </c>
    </row>
    <row r="257" spans="1:3" x14ac:dyDescent="0.3">
      <c r="A257" s="196">
        <v>2220300162</v>
      </c>
      <c r="B257" s="13" t="s">
        <v>1059</v>
      </c>
      <c r="C257" s="13" t="s">
        <v>67</v>
      </c>
    </row>
    <row r="258" spans="1:3" x14ac:dyDescent="0.3">
      <c r="A258" s="196">
        <v>2220300259</v>
      </c>
      <c r="B258" s="13" t="s">
        <v>1063</v>
      </c>
      <c r="C258" s="13" t="s">
        <v>67</v>
      </c>
    </row>
    <row r="259" spans="1:3" x14ac:dyDescent="0.3">
      <c r="A259" s="196">
        <v>2220300359</v>
      </c>
      <c r="B259" s="13" t="s">
        <v>1058</v>
      </c>
      <c r="C259" s="13" t="s">
        <v>67</v>
      </c>
    </row>
    <row r="260" spans="1:3" x14ac:dyDescent="0.3">
      <c r="A260" s="196">
        <v>2220300460</v>
      </c>
      <c r="B260" s="13" t="s">
        <v>1065</v>
      </c>
      <c r="C260" s="13" t="s">
        <v>67</v>
      </c>
    </row>
    <row r="261" spans="1:3" x14ac:dyDescent="0.3">
      <c r="A261" s="196">
        <v>2220300462</v>
      </c>
      <c r="B261" s="13" t="s">
        <v>1064</v>
      </c>
      <c r="C261" s="13" t="s">
        <v>67</v>
      </c>
    </row>
    <row r="262" spans="1:3" x14ac:dyDescent="0.3">
      <c r="A262" s="196">
        <v>2220400160</v>
      </c>
      <c r="B262" s="13" t="s">
        <v>1066</v>
      </c>
      <c r="C262" s="13" t="s">
        <v>67</v>
      </c>
    </row>
    <row r="263" spans="1:3" x14ac:dyDescent="0.3">
      <c r="A263" s="196">
        <v>2220400260</v>
      </c>
      <c r="B263" s="13" t="s">
        <v>1005</v>
      </c>
      <c r="C263" s="13" t="s">
        <v>67</v>
      </c>
    </row>
    <row r="264" spans="1:3" x14ac:dyDescent="0.3">
      <c r="A264" s="196">
        <v>2220400360</v>
      </c>
      <c r="B264" s="13" t="s">
        <v>1061</v>
      </c>
      <c r="C264" s="13" t="s">
        <v>67</v>
      </c>
    </row>
    <row r="265" spans="1:3" x14ac:dyDescent="0.3">
      <c r="A265" s="196">
        <v>2220400460</v>
      </c>
      <c r="B265" s="13" t="s">
        <v>1043</v>
      </c>
      <c r="C265" s="13" t="s">
        <v>67</v>
      </c>
    </row>
    <row r="266" spans="1:3" x14ac:dyDescent="0.3">
      <c r="A266" s="196">
        <v>2220400560</v>
      </c>
      <c r="B266" s="13" t="s">
        <v>1051</v>
      </c>
      <c r="C266" s="13" t="s">
        <v>67</v>
      </c>
    </row>
    <row r="267" spans="1:3" x14ac:dyDescent="0.3">
      <c r="A267" s="196">
        <v>2220400660</v>
      </c>
      <c r="B267" s="13" t="s">
        <v>1014</v>
      </c>
      <c r="C267" s="13" t="s">
        <v>67</v>
      </c>
    </row>
    <row r="268" spans="1:3" x14ac:dyDescent="0.3">
      <c r="A268" s="196">
        <v>2220400760</v>
      </c>
      <c r="B268" s="13" t="s">
        <v>1027</v>
      </c>
      <c r="C268" s="13" t="s">
        <v>67</v>
      </c>
    </row>
    <row r="269" spans="1:3" x14ac:dyDescent="0.3">
      <c r="A269" s="196">
        <v>2220400860</v>
      </c>
      <c r="B269" s="13" t="s">
        <v>1033</v>
      </c>
      <c r="C269" s="13" t="s">
        <v>67</v>
      </c>
    </row>
    <row r="270" spans="1:3" x14ac:dyDescent="0.3">
      <c r="A270" s="196">
        <v>2220400960</v>
      </c>
      <c r="B270" s="13" t="s">
        <v>1047</v>
      </c>
      <c r="C270" s="13" t="s">
        <v>67</v>
      </c>
    </row>
    <row r="271" spans="1:3" x14ac:dyDescent="0.3">
      <c r="A271" s="196">
        <v>2220401060</v>
      </c>
      <c r="B271" s="13" t="s">
        <v>1049</v>
      </c>
      <c r="C271" s="13" t="s">
        <v>67</v>
      </c>
    </row>
    <row r="272" spans="1:3" x14ac:dyDescent="0.3">
      <c r="A272" s="196">
        <v>2220401160</v>
      </c>
      <c r="B272" s="13" t="s">
        <v>1067</v>
      </c>
      <c r="C272" s="13" t="s">
        <v>67</v>
      </c>
    </row>
    <row r="273" spans="1:3" x14ac:dyDescent="0.3">
      <c r="A273" s="196">
        <v>2220401260</v>
      </c>
      <c r="B273" s="13" t="s">
        <v>1045</v>
      </c>
      <c r="C273" s="13" t="s">
        <v>67</v>
      </c>
    </row>
    <row r="274" spans="1:3" x14ac:dyDescent="0.3">
      <c r="A274" s="196">
        <v>2220401360</v>
      </c>
      <c r="B274" s="13" t="s">
        <v>1023</v>
      </c>
      <c r="C274" s="13" t="s">
        <v>67</v>
      </c>
    </row>
    <row r="275" spans="1:3" x14ac:dyDescent="0.3">
      <c r="A275" s="196">
        <v>2220401460</v>
      </c>
      <c r="B275" s="13" t="s">
        <v>1010</v>
      </c>
      <c r="C275" s="13" t="s">
        <v>67</v>
      </c>
    </row>
    <row r="276" spans="1:3" x14ac:dyDescent="0.3">
      <c r="A276" s="196">
        <v>2220401560</v>
      </c>
      <c r="B276" s="13" t="s">
        <v>1052</v>
      </c>
      <c r="C276" s="13" t="s">
        <v>67</v>
      </c>
    </row>
    <row r="277" spans="1:3" x14ac:dyDescent="0.3">
      <c r="A277" s="196">
        <v>2220401660</v>
      </c>
      <c r="B277" s="13" t="s">
        <v>1042</v>
      </c>
      <c r="C277" s="13" t="s">
        <v>67</v>
      </c>
    </row>
    <row r="278" spans="1:3" x14ac:dyDescent="0.3">
      <c r="A278" s="196">
        <v>2220500159</v>
      </c>
      <c r="B278" s="13" t="s">
        <v>1039</v>
      </c>
      <c r="C278" s="13" t="s">
        <v>67</v>
      </c>
    </row>
    <row r="279" spans="1:3" x14ac:dyDescent="0.3">
      <c r="A279" s="196">
        <v>2220500162</v>
      </c>
      <c r="B279" s="13" t="s">
        <v>1040</v>
      </c>
      <c r="C279" s="13" t="s">
        <v>67</v>
      </c>
    </row>
    <row r="280" spans="1:3" x14ac:dyDescent="0.3">
      <c r="A280" s="196">
        <v>2220500259</v>
      </c>
      <c r="B280" s="13" t="s">
        <v>1019</v>
      </c>
      <c r="C280" s="13" t="s">
        <v>67</v>
      </c>
    </row>
    <row r="281" spans="1:3" x14ac:dyDescent="0.3">
      <c r="A281" s="196">
        <v>2220500359</v>
      </c>
      <c r="B281" s="13" t="s">
        <v>1038</v>
      </c>
      <c r="C281" s="13" t="s">
        <v>67</v>
      </c>
    </row>
    <row r="282" spans="1:3" x14ac:dyDescent="0.3">
      <c r="A282" s="196">
        <v>2220600160</v>
      </c>
      <c r="B282" s="13" t="s">
        <v>1006</v>
      </c>
      <c r="C282" s="13" t="s">
        <v>67</v>
      </c>
    </row>
    <row r="283" spans="1:3" x14ac:dyDescent="0.3">
      <c r="A283" s="196">
        <v>2221000059</v>
      </c>
      <c r="B283" s="13" t="s">
        <v>845</v>
      </c>
      <c r="C283" s="13" t="s">
        <v>67</v>
      </c>
    </row>
    <row r="284" spans="1:3" x14ac:dyDescent="0.3">
      <c r="A284" s="196">
        <v>2221100059</v>
      </c>
      <c r="B284" s="13" t="s">
        <v>647</v>
      </c>
      <c r="C284" s="13" t="s">
        <v>67</v>
      </c>
    </row>
    <row r="285" spans="1:3" x14ac:dyDescent="0.3">
      <c r="A285" s="196">
        <v>22220</v>
      </c>
      <c r="B285" s="13" t="s">
        <v>292</v>
      </c>
      <c r="C285" s="13" t="s">
        <v>67</v>
      </c>
    </row>
    <row r="286" spans="1:3" x14ac:dyDescent="0.3">
      <c r="A286" s="196">
        <v>2222000059</v>
      </c>
      <c r="B286" s="13" t="s">
        <v>647</v>
      </c>
      <c r="C286" s="13" t="s">
        <v>67</v>
      </c>
    </row>
    <row r="287" spans="1:3" x14ac:dyDescent="0.3">
      <c r="A287" s="196">
        <v>2223000059</v>
      </c>
      <c r="B287" s="13" t="s">
        <v>578</v>
      </c>
      <c r="C287" s="13" t="s">
        <v>67</v>
      </c>
    </row>
    <row r="288" spans="1:3" x14ac:dyDescent="0.3">
      <c r="A288" s="196">
        <v>2224000059</v>
      </c>
      <c r="B288" s="13" t="s">
        <v>895</v>
      </c>
      <c r="C288" s="13" t="s">
        <v>67</v>
      </c>
    </row>
    <row r="289" spans="1:3" x14ac:dyDescent="0.3">
      <c r="A289" s="196">
        <v>22250</v>
      </c>
      <c r="B289" s="13" t="s">
        <v>293</v>
      </c>
      <c r="C289" s="13" t="s">
        <v>67</v>
      </c>
    </row>
    <row r="290" spans="1:3" x14ac:dyDescent="0.3">
      <c r="A290" s="196">
        <v>2225000059</v>
      </c>
      <c r="B290" s="13" t="s">
        <v>611</v>
      </c>
      <c r="C290" s="13" t="s">
        <v>67</v>
      </c>
    </row>
    <row r="291" spans="1:3" x14ac:dyDescent="0.3">
      <c r="A291" s="196">
        <v>22260</v>
      </c>
      <c r="B291" s="13" t="s">
        <v>294</v>
      </c>
      <c r="C291" s="13" t="s">
        <v>67</v>
      </c>
    </row>
    <row r="292" spans="1:3" x14ac:dyDescent="0.3">
      <c r="A292" s="196">
        <v>2226000059</v>
      </c>
      <c r="B292" s="13" t="s">
        <v>894</v>
      </c>
      <c r="C292" s="13" t="s">
        <v>67</v>
      </c>
    </row>
    <row r="293" spans="1:3" x14ac:dyDescent="0.3">
      <c r="A293" s="196">
        <v>22270</v>
      </c>
      <c r="B293" s="13" t="s">
        <v>295</v>
      </c>
      <c r="C293" s="13" t="s">
        <v>67</v>
      </c>
    </row>
    <row r="294" spans="1:3" x14ac:dyDescent="0.3">
      <c r="A294" s="196">
        <v>2227000060</v>
      </c>
      <c r="B294" s="13" t="s">
        <v>893</v>
      </c>
      <c r="C294" s="13" t="s">
        <v>67</v>
      </c>
    </row>
    <row r="295" spans="1:3" x14ac:dyDescent="0.3">
      <c r="A295" s="196">
        <v>22271</v>
      </c>
      <c r="B295" s="13" t="s">
        <v>296</v>
      </c>
      <c r="C295" s="13" t="s">
        <v>67</v>
      </c>
    </row>
    <row r="296" spans="1:3" x14ac:dyDescent="0.3">
      <c r="A296" s="196">
        <v>2227100060</v>
      </c>
      <c r="B296" s="13" t="s">
        <v>846</v>
      </c>
      <c r="C296" s="13" t="s">
        <v>67</v>
      </c>
    </row>
    <row r="297" spans="1:3" x14ac:dyDescent="0.3">
      <c r="A297" s="196">
        <v>22300</v>
      </c>
      <c r="B297" s="13" t="s">
        <v>297</v>
      </c>
      <c r="C297" s="13" t="s">
        <v>67</v>
      </c>
    </row>
    <row r="298" spans="1:3" x14ac:dyDescent="0.3">
      <c r="A298" s="196">
        <v>2230000062</v>
      </c>
      <c r="B298" s="13" t="s">
        <v>1069</v>
      </c>
      <c r="C298" s="13" t="s">
        <v>67</v>
      </c>
    </row>
    <row r="299" spans="1:3" x14ac:dyDescent="0.3">
      <c r="A299" s="196">
        <v>2230000072</v>
      </c>
      <c r="B299" s="13" t="s">
        <v>584</v>
      </c>
      <c r="C299" s="13" t="s">
        <v>67</v>
      </c>
    </row>
    <row r="300" spans="1:3" x14ac:dyDescent="0.3">
      <c r="A300" s="196">
        <v>2230000159</v>
      </c>
      <c r="B300" s="13" t="s">
        <v>1070</v>
      </c>
      <c r="C300" s="13" t="s">
        <v>67</v>
      </c>
    </row>
    <row r="301" spans="1:3" x14ac:dyDescent="0.3">
      <c r="A301" s="196">
        <v>2230000162</v>
      </c>
      <c r="B301" s="13" t="s">
        <v>1071</v>
      </c>
      <c r="C301" s="13" t="s">
        <v>67</v>
      </c>
    </row>
    <row r="302" spans="1:3" x14ac:dyDescent="0.3">
      <c r="A302" s="196">
        <v>2230000262</v>
      </c>
      <c r="B302" s="13" t="s">
        <v>1018</v>
      </c>
      <c r="C302" s="13" t="s">
        <v>67</v>
      </c>
    </row>
    <row r="303" spans="1:3" x14ac:dyDescent="0.3">
      <c r="A303" s="196">
        <v>2230100159</v>
      </c>
      <c r="B303" s="13" t="s">
        <v>1008</v>
      </c>
      <c r="C303" s="13" t="s">
        <v>67</v>
      </c>
    </row>
    <row r="304" spans="1:3" x14ac:dyDescent="0.3">
      <c r="A304" s="196">
        <v>2230100162</v>
      </c>
      <c r="B304" s="13" t="s">
        <v>1009</v>
      </c>
      <c r="C304" s="13" t="s">
        <v>67</v>
      </c>
    </row>
    <row r="305" spans="1:3" x14ac:dyDescent="0.3">
      <c r="A305" s="196">
        <v>2230100262</v>
      </c>
      <c r="B305" s="13" t="s">
        <v>1050</v>
      </c>
      <c r="C305" s="13" t="s">
        <v>67</v>
      </c>
    </row>
    <row r="306" spans="1:3" x14ac:dyDescent="0.3">
      <c r="A306" s="196">
        <v>2230100362</v>
      </c>
      <c r="B306" s="13" t="s">
        <v>1032</v>
      </c>
      <c r="C306" s="13" t="s">
        <v>67</v>
      </c>
    </row>
    <row r="307" spans="1:3" x14ac:dyDescent="0.3">
      <c r="A307" s="196">
        <v>2230100462</v>
      </c>
      <c r="B307" s="13" t="s">
        <v>1072</v>
      </c>
      <c r="C307" s="13" t="s">
        <v>67</v>
      </c>
    </row>
    <row r="308" spans="1:3" x14ac:dyDescent="0.3">
      <c r="A308" s="196">
        <v>2230100559</v>
      </c>
      <c r="B308" s="13" t="s">
        <v>1053</v>
      </c>
      <c r="C308" s="13" t="s">
        <v>67</v>
      </c>
    </row>
    <row r="309" spans="1:3" x14ac:dyDescent="0.3">
      <c r="A309" s="196">
        <v>2230100659</v>
      </c>
      <c r="B309" s="13" t="s">
        <v>1073</v>
      </c>
      <c r="C309" s="13" t="s">
        <v>67</v>
      </c>
    </row>
    <row r="310" spans="1:3" x14ac:dyDescent="0.3">
      <c r="A310" s="196">
        <v>2230100762</v>
      </c>
      <c r="B310" s="13" t="s">
        <v>1017</v>
      </c>
      <c r="C310" s="13" t="s">
        <v>67</v>
      </c>
    </row>
    <row r="311" spans="1:3" x14ac:dyDescent="0.3">
      <c r="A311" s="196">
        <v>2230100844</v>
      </c>
      <c r="B311" s="13" t="s">
        <v>1007</v>
      </c>
      <c r="C311" s="13" t="s">
        <v>67</v>
      </c>
    </row>
    <row r="312" spans="1:3" x14ac:dyDescent="0.3">
      <c r="A312" s="196">
        <v>2230200144</v>
      </c>
      <c r="B312" s="13" t="s">
        <v>1055</v>
      </c>
      <c r="C312" s="13" t="s">
        <v>67</v>
      </c>
    </row>
    <row r="313" spans="1:3" x14ac:dyDescent="0.3">
      <c r="A313" s="196">
        <v>2230200162</v>
      </c>
      <c r="B313" s="13" t="s">
        <v>1056</v>
      </c>
      <c r="C313" s="13" t="s">
        <v>67</v>
      </c>
    </row>
    <row r="314" spans="1:3" x14ac:dyDescent="0.3">
      <c r="A314" s="196">
        <v>2230300159</v>
      </c>
      <c r="B314" s="13" t="s">
        <v>1029</v>
      </c>
      <c r="C314" s="13" t="s">
        <v>67</v>
      </c>
    </row>
    <row r="315" spans="1:3" x14ac:dyDescent="0.3">
      <c r="A315" s="196">
        <v>2230300162</v>
      </c>
      <c r="B315" s="13" t="s">
        <v>1030</v>
      </c>
      <c r="C315" s="13" t="s">
        <v>67</v>
      </c>
    </row>
    <row r="316" spans="1:3" x14ac:dyDescent="0.3">
      <c r="A316" s="196">
        <v>2230300165</v>
      </c>
      <c r="B316" s="13" t="s">
        <v>1028</v>
      </c>
      <c r="C316" s="13" t="s">
        <v>67</v>
      </c>
    </row>
    <row r="317" spans="1:3" x14ac:dyDescent="0.3">
      <c r="A317" s="196">
        <v>22310</v>
      </c>
      <c r="B317" s="13" t="s">
        <v>298</v>
      </c>
      <c r="C317" s="13" t="s">
        <v>67</v>
      </c>
    </row>
    <row r="318" spans="1:3" x14ac:dyDescent="0.3">
      <c r="A318" s="196">
        <v>2231000072</v>
      </c>
      <c r="B318" s="13" t="s">
        <v>835</v>
      </c>
      <c r="C318" s="13" t="s">
        <v>67</v>
      </c>
    </row>
    <row r="319" spans="1:3" x14ac:dyDescent="0.3">
      <c r="A319" s="196">
        <v>2240000059</v>
      </c>
      <c r="B319" s="13" t="s">
        <v>891</v>
      </c>
      <c r="C319" s="13" t="s">
        <v>67</v>
      </c>
    </row>
    <row r="320" spans="1:3" x14ac:dyDescent="0.3">
      <c r="A320" s="196">
        <v>2240000062</v>
      </c>
      <c r="B320" s="13" t="s">
        <v>1021</v>
      </c>
      <c r="C320" s="13" t="s">
        <v>67</v>
      </c>
    </row>
    <row r="321" spans="1:3" x14ac:dyDescent="0.3">
      <c r="A321" s="196">
        <v>2240000162</v>
      </c>
      <c r="B321" s="13" t="s">
        <v>1020</v>
      </c>
      <c r="C321" s="13" t="s">
        <v>67</v>
      </c>
    </row>
    <row r="322" spans="1:3" x14ac:dyDescent="0.3">
      <c r="A322" s="196">
        <v>2240200162</v>
      </c>
      <c r="B322" s="13" t="s">
        <v>1076</v>
      </c>
      <c r="C322" s="13" t="s">
        <v>67</v>
      </c>
    </row>
    <row r="323" spans="1:3" x14ac:dyDescent="0.3">
      <c r="A323" s="196">
        <v>2240300159</v>
      </c>
      <c r="B323" s="13" t="s">
        <v>1022</v>
      </c>
      <c r="C323" s="13" t="s">
        <v>67</v>
      </c>
    </row>
    <row r="324" spans="1:3" x14ac:dyDescent="0.3">
      <c r="A324" s="196">
        <v>2240400162</v>
      </c>
      <c r="B324" s="13" t="s">
        <v>1037</v>
      </c>
      <c r="C324" s="13" t="s">
        <v>67</v>
      </c>
    </row>
    <row r="325" spans="1:3" x14ac:dyDescent="0.3">
      <c r="A325" s="196">
        <v>2241000059</v>
      </c>
      <c r="B325" s="13" t="s">
        <v>189</v>
      </c>
      <c r="C325" s="13" t="s">
        <v>67</v>
      </c>
    </row>
    <row r="326" spans="1:3" x14ac:dyDescent="0.3">
      <c r="A326" s="196">
        <v>22420</v>
      </c>
      <c r="B326" s="13" t="s">
        <v>299</v>
      </c>
      <c r="C326" s="13" t="s">
        <v>67</v>
      </c>
    </row>
    <row r="327" spans="1:3" x14ac:dyDescent="0.3">
      <c r="A327" s="196">
        <v>2242000059</v>
      </c>
      <c r="B327" s="13" t="s">
        <v>198</v>
      </c>
      <c r="C327" s="13" t="s">
        <v>67</v>
      </c>
    </row>
    <row r="328" spans="1:3" x14ac:dyDescent="0.3">
      <c r="A328" s="196">
        <v>2242100023</v>
      </c>
      <c r="B328" s="13" t="s">
        <v>199</v>
      </c>
      <c r="C328" s="13" t="s">
        <v>67</v>
      </c>
    </row>
    <row r="329" spans="1:3" x14ac:dyDescent="0.3">
      <c r="A329" s="196">
        <v>22430</v>
      </c>
      <c r="B329" s="13" t="s">
        <v>300</v>
      </c>
      <c r="C329" s="13" t="s">
        <v>67</v>
      </c>
    </row>
    <row r="330" spans="1:3" x14ac:dyDescent="0.3">
      <c r="A330" s="196">
        <v>2243000059</v>
      </c>
      <c r="B330" s="13" t="s">
        <v>224</v>
      </c>
      <c r="C330" s="13" t="s">
        <v>67</v>
      </c>
    </row>
    <row r="331" spans="1:3" x14ac:dyDescent="0.3">
      <c r="A331" s="196">
        <v>2250000159</v>
      </c>
      <c r="B331" s="13" t="s">
        <v>1024</v>
      </c>
      <c r="C331" s="13" t="s">
        <v>67</v>
      </c>
    </row>
    <row r="332" spans="1:3" x14ac:dyDescent="0.3">
      <c r="A332" s="196">
        <v>2250000162</v>
      </c>
      <c r="B332" s="13" t="s">
        <v>1025</v>
      </c>
      <c r="C332" s="13" t="s">
        <v>67</v>
      </c>
    </row>
    <row r="333" spans="1:3" x14ac:dyDescent="0.3">
      <c r="A333" s="196">
        <v>2300000000</v>
      </c>
      <c r="B333" s="13" t="s">
        <v>942</v>
      </c>
      <c r="C333" s="13" t="s">
        <v>67</v>
      </c>
    </row>
    <row r="334" spans="1:3" x14ac:dyDescent="0.3">
      <c r="A334" s="196">
        <v>23100</v>
      </c>
      <c r="B334" s="13" t="s">
        <v>301</v>
      </c>
      <c r="C334" s="13" t="s">
        <v>67</v>
      </c>
    </row>
    <row r="335" spans="1:3" x14ac:dyDescent="0.3">
      <c r="A335" s="196">
        <v>2310000156</v>
      </c>
      <c r="B335" s="13" t="s">
        <v>941</v>
      </c>
      <c r="C335" s="13" t="s">
        <v>67</v>
      </c>
    </row>
    <row r="336" spans="1:3" x14ac:dyDescent="0.3">
      <c r="A336" s="196">
        <v>2310000184</v>
      </c>
      <c r="B336" s="13" t="s">
        <v>944</v>
      </c>
      <c r="C336" s="13" t="s">
        <v>67</v>
      </c>
    </row>
    <row r="337" spans="1:3" x14ac:dyDescent="0.3">
      <c r="A337" s="196">
        <v>2310000197</v>
      </c>
      <c r="B337" s="13" t="s">
        <v>943</v>
      </c>
      <c r="C337" s="13" t="s">
        <v>67</v>
      </c>
    </row>
    <row r="338" spans="1:3" x14ac:dyDescent="0.3">
      <c r="A338" s="196">
        <v>2310000256</v>
      </c>
      <c r="B338" s="13" t="s">
        <v>890</v>
      </c>
      <c r="C338" s="13" t="s">
        <v>67</v>
      </c>
    </row>
    <row r="339" spans="1:3" x14ac:dyDescent="0.3">
      <c r="A339" s="196">
        <v>2310000356</v>
      </c>
      <c r="B339" s="13" t="s">
        <v>889</v>
      </c>
      <c r="C339" s="13" t="s">
        <v>67</v>
      </c>
    </row>
    <row r="340" spans="1:3" x14ac:dyDescent="0.3">
      <c r="A340" s="196">
        <v>2310000456</v>
      </c>
      <c r="B340" s="13" t="s">
        <v>701</v>
      </c>
      <c r="C340" s="13" t="s">
        <v>67</v>
      </c>
    </row>
    <row r="341" spans="1:3" x14ac:dyDescent="0.3">
      <c r="A341" s="196">
        <v>2310000556</v>
      </c>
      <c r="B341" s="13" t="s">
        <v>931</v>
      </c>
      <c r="C341" s="13" t="s">
        <v>67</v>
      </c>
    </row>
    <row r="342" spans="1:3" x14ac:dyDescent="0.3">
      <c r="A342" s="196">
        <v>23110</v>
      </c>
      <c r="B342" s="13" t="s">
        <v>302</v>
      </c>
      <c r="C342" s="13" t="s">
        <v>67</v>
      </c>
    </row>
    <row r="343" spans="1:3" x14ac:dyDescent="0.3">
      <c r="A343" s="196">
        <v>2311000156</v>
      </c>
      <c r="B343" s="13" t="s">
        <v>988</v>
      </c>
      <c r="C343" s="13" t="s">
        <v>67</v>
      </c>
    </row>
    <row r="344" spans="1:3" x14ac:dyDescent="0.3">
      <c r="A344" s="196">
        <v>23120</v>
      </c>
      <c r="B344" s="13" t="s">
        <v>303</v>
      </c>
      <c r="C344" s="13" t="s">
        <v>67</v>
      </c>
    </row>
    <row r="345" spans="1:3" x14ac:dyDescent="0.3">
      <c r="A345" s="196">
        <v>2312000156</v>
      </c>
      <c r="B345" s="13" t="s">
        <v>113</v>
      </c>
      <c r="C345" s="13" t="s">
        <v>67</v>
      </c>
    </row>
    <row r="346" spans="1:3" x14ac:dyDescent="0.3">
      <c r="A346" s="196">
        <v>2313000156</v>
      </c>
      <c r="B346" s="13" t="s">
        <v>194</v>
      </c>
      <c r="C346" s="13" t="s">
        <v>67</v>
      </c>
    </row>
    <row r="347" spans="1:3" x14ac:dyDescent="0.3">
      <c r="A347" s="196">
        <v>2313000184</v>
      </c>
      <c r="B347" s="13" t="s">
        <v>195</v>
      </c>
      <c r="C347" s="13" t="s">
        <v>67</v>
      </c>
    </row>
    <row r="348" spans="1:3" x14ac:dyDescent="0.3">
      <c r="A348" s="196">
        <v>2313000284</v>
      </c>
      <c r="B348" s="13" t="s">
        <v>132</v>
      </c>
      <c r="C348" s="13" t="s">
        <v>67</v>
      </c>
    </row>
    <row r="349" spans="1:3" x14ac:dyDescent="0.3">
      <c r="A349" s="196">
        <v>2313000371</v>
      </c>
      <c r="B349" s="13" t="s">
        <v>196</v>
      </c>
      <c r="C349" s="13" t="s">
        <v>67</v>
      </c>
    </row>
    <row r="350" spans="1:3" x14ac:dyDescent="0.3">
      <c r="A350" s="196">
        <v>2313000471</v>
      </c>
      <c r="B350" s="13" t="s">
        <v>130</v>
      </c>
      <c r="C350" s="13" t="s">
        <v>67</v>
      </c>
    </row>
    <row r="351" spans="1:3" x14ac:dyDescent="0.3">
      <c r="A351" s="196">
        <v>2313000556</v>
      </c>
      <c r="B351" s="13" t="s">
        <v>148</v>
      </c>
      <c r="C351" s="13" t="s">
        <v>67</v>
      </c>
    </row>
    <row r="352" spans="1:3" x14ac:dyDescent="0.3">
      <c r="A352" s="196">
        <v>23140</v>
      </c>
      <c r="B352" s="13" t="s">
        <v>304</v>
      </c>
      <c r="C352" s="13" t="s">
        <v>67</v>
      </c>
    </row>
    <row r="353" spans="1:3" x14ac:dyDescent="0.3">
      <c r="A353" s="196">
        <v>2314000156</v>
      </c>
      <c r="B353" s="13" t="s">
        <v>828</v>
      </c>
      <c r="C353" s="13" t="s">
        <v>67</v>
      </c>
    </row>
    <row r="354" spans="1:3" x14ac:dyDescent="0.3">
      <c r="A354" s="196">
        <v>2314000256</v>
      </c>
      <c r="B354" s="13" t="s">
        <v>193</v>
      </c>
      <c r="C354" s="13" t="s">
        <v>67</v>
      </c>
    </row>
    <row r="355" spans="1:3" x14ac:dyDescent="0.3">
      <c r="A355" s="196">
        <v>2314000356</v>
      </c>
      <c r="B355" s="13" t="s">
        <v>836</v>
      </c>
      <c r="C355" s="13" t="s">
        <v>67</v>
      </c>
    </row>
    <row r="356" spans="1:3" x14ac:dyDescent="0.3">
      <c r="A356" s="196">
        <v>2314000407</v>
      </c>
      <c r="B356" s="13" t="s">
        <v>151</v>
      </c>
      <c r="C356" s="13" t="s">
        <v>67</v>
      </c>
    </row>
    <row r="357" spans="1:3" x14ac:dyDescent="0.3">
      <c r="A357" s="196">
        <v>2314000556</v>
      </c>
      <c r="B357" s="13" t="s">
        <v>912</v>
      </c>
      <c r="C357" s="13" t="s">
        <v>67</v>
      </c>
    </row>
    <row r="358" spans="1:3" x14ac:dyDescent="0.3">
      <c r="A358" s="196">
        <v>23150</v>
      </c>
      <c r="B358" s="13" t="s">
        <v>305</v>
      </c>
      <c r="C358" s="13" t="s">
        <v>67</v>
      </c>
    </row>
    <row r="359" spans="1:3" x14ac:dyDescent="0.3">
      <c r="A359" s="196">
        <v>2315000156</v>
      </c>
      <c r="B359" s="13" t="s">
        <v>805</v>
      </c>
      <c r="C359" s="13" t="s">
        <v>67</v>
      </c>
    </row>
    <row r="360" spans="1:3" x14ac:dyDescent="0.3">
      <c r="A360" s="196">
        <v>2316000156</v>
      </c>
      <c r="B360" s="13" t="s">
        <v>566</v>
      </c>
      <c r="C360" s="13" t="s">
        <v>67</v>
      </c>
    </row>
    <row r="361" spans="1:3" x14ac:dyDescent="0.3">
      <c r="A361" s="196">
        <v>2316000356</v>
      </c>
      <c r="B361" s="13" t="s">
        <v>197</v>
      </c>
      <c r="C361" s="13" t="s">
        <v>67</v>
      </c>
    </row>
    <row r="362" spans="1:3" x14ac:dyDescent="0.3">
      <c r="A362" s="196">
        <v>23200</v>
      </c>
      <c r="B362" s="13" t="s">
        <v>306</v>
      </c>
      <c r="C362" s="13" t="s">
        <v>67</v>
      </c>
    </row>
    <row r="363" spans="1:3" x14ac:dyDescent="0.3">
      <c r="A363" s="196">
        <v>2320000144</v>
      </c>
      <c r="B363" s="13" t="s">
        <v>524</v>
      </c>
      <c r="C363" s="13" t="s">
        <v>67</v>
      </c>
    </row>
    <row r="364" spans="1:3" x14ac:dyDescent="0.3">
      <c r="A364" s="196">
        <v>2320000244</v>
      </c>
      <c r="B364" s="13" t="s">
        <v>830</v>
      </c>
      <c r="C364" s="13" t="s">
        <v>67</v>
      </c>
    </row>
    <row r="365" spans="1:3" x14ac:dyDescent="0.3">
      <c r="A365" s="196">
        <v>23300</v>
      </c>
      <c r="B365" s="13" t="s">
        <v>307</v>
      </c>
      <c r="C365" s="13" t="s">
        <v>67</v>
      </c>
    </row>
    <row r="366" spans="1:3" x14ac:dyDescent="0.3">
      <c r="A366" s="196">
        <v>2330000053</v>
      </c>
      <c r="B366" s="13" t="s">
        <v>801</v>
      </c>
      <c r="C366" s="13" t="s">
        <v>67</v>
      </c>
    </row>
    <row r="367" spans="1:3" x14ac:dyDescent="0.3">
      <c r="A367" s="196">
        <v>2330000153</v>
      </c>
      <c r="B367" s="13" t="s">
        <v>799</v>
      </c>
      <c r="C367" s="13" t="s">
        <v>67</v>
      </c>
    </row>
    <row r="368" spans="1:3" x14ac:dyDescent="0.3">
      <c r="A368" s="196">
        <v>2330000184</v>
      </c>
      <c r="B368" s="13" t="s">
        <v>800</v>
      </c>
      <c r="C368" s="13" t="s">
        <v>67</v>
      </c>
    </row>
    <row r="369" spans="1:3" x14ac:dyDescent="0.3">
      <c r="A369" s="196">
        <v>23310</v>
      </c>
      <c r="B369" s="13" t="s">
        <v>308</v>
      </c>
      <c r="C369" s="13" t="s">
        <v>67</v>
      </c>
    </row>
    <row r="370" spans="1:3" x14ac:dyDescent="0.3">
      <c r="A370" s="196">
        <v>2331000153</v>
      </c>
      <c r="B370" s="13" t="s">
        <v>118</v>
      </c>
      <c r="C370" s="13" t="s">
        <v>67</v>
      </c>
    </row>
    <row r="371" spans="1:3" x14ac:dyDescent="0.3">
      <c r="A371" s="196">
        <v>2331000253</v>
      </c>
      <c r="B371" s="13" t="s">
        <v>115</v>
      </c>
      <c r="C371" s="13" t="s">
        <v>67</v>
      </c>
    </row>
    <row r="372" spans="1:3" x14ac:dyDescent="0.3">
      <c r="A372" s="196">
        <v>2331000353</v>
      </c>
      <c r="B372" s="13" t="s">
        <v>122</v>
      </c>
      <c r="C372" s="13" t="s">
        <v>67</v>
      </c>
    </row>
    <row r="373" spans="1:3" x14ac:dyDescent="0.3">
      <c r="A373" s="196">
        <v>2331000453</v>
      </c>
      <c r="B373" s="13" t="s">
        <v>120</v>
      </c>
      <c r="C373" s="13" t="s">
        <v>67</v>
      </c>
    </row>
    <row r="374" spans="1:3" x14ac:dyDescent="0.3">
      <c r="A374" s="196">
        <v>2331000553</v>
      </c>
      <c r="B374" s="13" t="s">
        <v>121</v>
      </c>
      <c r="C374" s="13" t="s">
        <v>67</v>
      </c>
    </row>
    <row r="375" spans="1:3" x14ac:dyDescent="0.3">
      <c r="A375" s="196">
        <v>2331000653</v>
      </c>
      <c r="B375" s="13" t="s">
        <v>124</v>
      </c>
      <c r="C375" s="13" t="s">
        <v>67</v>
      </c>
    </row>
    <row r="376" spans="1:3" x14ac:dyDescent="0.3">
      <c r="A376" s="196">
        <v>2331000753</v>
      </c>
      <c r="B376" s="13" t="s">
        <v>119</v>
      </c>
      <c r="C376" s="13" t="s">
        <v>67</v>
      </c>
    </row>
    <row r="377" spans="1:3" x14ac:dyDescent="0.3">
      <c r="A377" s="196">
        <v>2331000953</v>
      </c>
      <c r="B377" s="13" t="s">
        <v>838</v>
      </c>
      <c r="C377" s="13" t="s">
        <v>67</v>
      </c>
    </row>
    <row r="378" spans="1:3" x14ac:dyDescent="0.3">
      <c r="A378" s="196">
        <v>2331001053</v>
      </c>
      <c r="B378" s="13" t="s">
        <v>123</v>
      </c>
      <c r="C378" s="13" t="s">
        <v>67</v>
      </c>
    </row>
    <row r="379" spans="1:3" x14ac:dyDescent="0.3">
      <c r="A379" s="196">
        <v>2331001153</v>
      </c>
      <c r="B379" s="13" t="s">
        <v>935</v>
      </c>
      <c r="C379" s="13" t="s">
        <v>67</v>
      </c>
    </row>
    <row r="380" spans="1:3" x14ac:dyDescent="0.3">
      <c r="A380" s="196">
        <v>23320</v>
      </c>
      <c r="B380" s="13" t="s">
        <v>309</v>
      </c>
      <c r="C380" s="13" t="s">
        <v>67</v>
      </c>
    </row>
    <row r="381" spans="1:3" x14ac:dyDescent="0.3">
      <c r="A381" s="196">
        <v>2332000153</v>
      </c>
      <c r="B381" s="13" t="s">
        <v>589</v>
      </c>
      <c r="C381" s="13" t="s">
        <v>67</v>
      </c>
    </row>
    <row r="382" spans="1:3" x14ac:dyDescent="0.3">
      <c r="A382" s="196">
        <v>2332000253</v>
      </c>
      <c r="B382" s="13" t="s">
        <v>590</v>
      </c>
      <c r="C382" s="13" t="s">
        <v>67</v>
      </c>
    </row>
    <row r="383" spans="1:3" x14ac:dyDescent="0.3">
      <c r="A383" s="196">
        <v>2332000353</v>
      </c>
      <c r="B383" s="13" t="s">
        <v>591</v>
      </c>
      <c r="C383" s="13" t="s">
        <v>67</v>
      </c>
    </row>
    <row r="384" spans="1:3" x14ac:dyDescent="0.3">
      <c r="A384" s="196">
        <v>2332000453</v>
      </c>
      <c r="B384" s="13" t="s">
        <v>592</v>
      </c>
      <c r="C384" s="13" t="s">
        <v>67</v>
      </c>
    </row>
    <row r="385" spans="1:3" x14ac:dyDescent="0.3">
      <c r="A385" s="196">
        <v>2332000553</v>
      </c>
      <c r="B385" s="13" t="s">
        <v>593</v>
      </c>
      <c r="C385" s="13" t="s">
        <v>67</v>
      </c>
    </row>
    <row r="386" spans="1:3" x14ac:dyDescent="0.3">
      <c r="A386" s="196">
        <v>2332000653</v>
      </c>
      <c r="B386" s="13" t="s">
        <v>936</v>
      </c>
      <c r="C386" s="13" t="s">
        <v>67</v>
      </c>
    </row>
    <row r="387" spans="1:3" x14ac:dyDescent="0.3">
      <c r="A387" s="196">
        <v>23330</v>
      </c>
      <c r="B387" s="13" t="s">
        <v>310</v>
      </c>
      <c r="C387" s="13" t="s">
        <v>67</v>
      </c>
    </row>
    <row r="388" spans="1:3" x14ac:dyDescent="0.3">
      <c r="A388" s="196">
        <v>2333000153</v>
      </c>
      <c r="B388" s="13" t="s">
        <v>847</v>
      </c>
      <c r="C388" s="13" t="s">
        <v>67</v>
      </c>
    </row>
    <row r="389" spans="1:3" x14ac:dyDescent="0.3">
      <c r="A389" s="196">
        <v>2333000253</v>
      </c>
      <c r="B389" s="13" t="s">
        <v>848</v>
      </c>
      <c r="C389" s="13" t="s">
        <v>67</v>
      </c>
    </row>
    <row r="390" spans="1:3" x14ac:dyDescent="0.3">
      <c r="A390" s="196">
        <v>2333000353</v>
      </c>
      <c r="B390" s="13" t="s">
        <v>850</v>
      </c>
      <c r="C390" s="13" t="s">
        <v>67</v>
      </c>
    </row>
    <row r="391" spans="1:3" x14ac:dyDescent="0.3">
      <c r="A391" s="196">
        <v>2333000453</v>
      </c>
      <c r="B391" s="13" t="s">
        <v>851</v>
      </c>
      <c r="C391" s="13" t="s">
        <v>67</v>
      </c>
    </row>
    <row r="392" spans="1:3" x14ac:dyDescent="0.3">
      <c r="A392" s="196">
        <v>2333000553</v>
      </c>
      <c r="B392" s="13" t="s">
        <v>937</v>
      </c>
      <c r="C392" s="13" t="s">
        <v>67</v>
      </c>
    </row>
    <row r="393" spans="1:3" x14ac:dyDescent="0.3">
      <c r="A393" s="196">
        <v>2334000153</v>
      </c>
      <c r="B393" s="13" t="s">
        <v>807</v>
      </c>
      <c r="C393" s="13" t="s">
        <v>67</v>
      </c>
    </row>
    <row r="394" spans="1:3" x14ac:dyDescent="0.3">
      <c r="A394" s="196">
        <v>23400</v>
      </c>
      <c r="B394" s="13" t="s">
        <v>311</v>
      </c>
      <c r="C394" s="13" t="s">
        <v>67</v>
      </c>
    </row>
    <row r="395" spans="1:3" x14ac:dyDescent="0.3">
      <c r="A395" s="196">
        <v>2340000156</v>
      </c>
      <c r="B395" s="13" t="s">
        <v>803</v>
      </c>
      <c r="C395" s="13" t="s">
        <v>67</v>
      </c>
    </row>
    <row r="396" spans="1:3" x14ac:dyDescent="0.3">
      <c r="A396" s="196">
        <v>23410</v>
      </c>
      <c r="B396" s="13" t="s">
        <v>312</v>
      </c>
      <c r="C396" s="13" t="s">
        <v>67</v>
      </c>
    </row>
    <row r="397" spans="1:3" x14ac:dyDescent="0.3">
      <c r="A397" s="196">
        <v>2341000156</v>
      </c>
      <c r="B397" s="13" t="s">
        <v>827</v>
      </c>
      <c r="C397" s="13" t="s">
        <v>67</v>
      </c>
    </row>
    <row r="398" spans="1:3" x14ac:dyDescent="0.3">
      <c r="A398" s="196">
        <v>2341000271</v>
      </c>
      <c r="B398" s="13" t="s">
        <v>751</v>
      </c>
      <c r="C398" s="13" t="s">
        <v>67</v>
      </c>
    </row>
    <row r="399" spans="1:3" x14ac:dyDescent="0.3">
      <c r="A399" s="196">
        <v>2400000056</v>
      </c>
      <c r="B399" s="13" t="s">
        <v>958</v>
      </c>
      <c r="C399" s="13" t="s">
        <v>67</v>
      </c>
    </row>
    <row r="400" spans="1:3" x14ac:dyDescent="0.3">
      <c r="A400" s="196">
        <v>24100</v>
      </c>
      <c r="B400" s="13" t="s">
        <v>313</v>
      </c>
      <c r="C400" s="13" t="s">
        <v>67</v>
      </c>
    </row>
    <row r="401" spans="1:3" x14ac:dyDescent="0.3">
      <c r="A401" s="196">
        <v>2410000156</v>
      </c>
      <c r="B401" s="13" t="s">
        <v>1077</v>
      </c>
      <c r="C401" s="13" t="s">
        <v>67</v>
      </c>
    </row>
    <row r="402" spans="1:3" x14ac:dyDescent="0.3">
      <c r="A402" s="196">
        <v>2410000165</v>
      </c>
      <c r="B402" s="13" t="s">
        <v>1082</v>
      </c>
      <c r="C402" s="13" t="s">
        <v>67</v>
      </c>
    </row>
    <row r="403" spans="1:3" x14ac:dyDescent="0.3">
      <c r="A403" s="196">
        <v>2410000256</v>
      </c>
      <c r="B403" s="13" t="s">
        <v>1081</v>
      </c>
      <c r="C403" s="13" t="s">
        <v>67</v>
      </c>
    </row>
    <row r="404" spans="1:3" x14ac:dyDescent="0.3">
      <c r="A404" s="196">
        <v>2410000456</v>
      </c>
      <c r="B404" s="13" t="s">
        <v>1079</v>
      </c>
      <c r="C404" s="13" t="s">
        <v>67</v>
      </c>
    </row>
    <row r="405" spans="1:3" x14ac:dyDescent="0.3">
      <c r="A405" s="196">
        <v>2410000656</v>
      </c>
      <c r="B405" s="13" t="s">
        <v>1078</v>
      </c>
      <c r="C405" s="13" t="s">
        <v>67</v>
      </c>
    </row>
    <row r="406" spans="1:3" x14ac:dyDescent="0.3">
      <c r="A406" s="196">
        <v>2410000756</v>
      </c>
      <c r="B406" s="13" t="s">
        <v>1080</v>
      </c>
      <c r="C406" s="13" t="s">
        <v>67</v>
      </c>
    </row>
    <row r="407" spans="1:3" x14ac:dyDescent="0.3">
      <c r="A407" s="196">
        <v>2422000147</v>
      </c>
      <c r="B407" s="13" t="s">
        <v>1083</v>
      </c>
      <c r="C407" s="13" t="s">
        <v>67</v>
      </c>
    </row>
    <row r="408" spans="1:3" x14ac:dyDescent="0.3">
      <c r="A408" s="196">
        <v>2500000056</v>
      </c>
      <c r="B408" s="13" t="s">
        <v>953</v>
      </c>
      <c r="C408" s="13" t="s">
        <v>67</v>
      </c>
    </row>
    <row r="409" spans="1:3" x14ac:dyDescent="0.3">
      <c r="A409" s="196">
        <v>25100</v>
      </c>
      <c r="B409" s="13" t="s">
        <v>314</v>
      </c>
      <c r="C409" s="13" t="s">
        <v>67</v>
      </c>
    </row>
    <row r="410" spans="1:3" x14ac:dyDescent="0.3">
      <c r="A410" s="196">
        <v>2510000156</v>
      </c>
      <c r="B410" s="13" t="s">
        <v>952</v>
      </c>
      <c r="C410" s="13" t="s">
        <v>67</v>
      </c>
    </row>
    <row r="411" spans="1:3" x14ac:dyDescent="0.3">
      <c r="A411" s="196">
        <v>25110</v>
      </c>
      <c r="B411" s="13" t="s">
        <v>315</v>
      </c>
      <c r="C411" s="13" t="s">
        <v>67</v>
      </c>
    </row>
    <row r="412" spans="1:3" x14ac:dyDescent="0.3">
      <c r="A412" s="196">
        <v>2511000107</v>
      </c>
      <c r="B412" s="13" t="s">
        <v>612</v>
      </c>
      <c r="C412" s="13" t="s">
        <v>67</v>
      </c>
    </row>
    <row r="413" spans="1:3" x14ac:dyDescent="0.3">
      <c r="A413" s="196">
        <v>25130</v>
      </c>
      <c r="B413" s="13" t="s">
        <v>316</v>
      </c>
      <c r="C413" s="13" t="s">
        <v>67</v>
      </c>
    </row>
    <row r="414" spans="1:3" x14ac:dyDescent="0.3">
      <c r="A414" s="196">
        <v>2513000156</v>
      </c>
      <c r="B414" s="13" t="s">
        <v>617</v>
      </c>
      <c r="C414" s="13" t="s">
        <v>67</v>
      </c>
    </row>
    <row r="415" spans="1:3" x14ac:dyDescent="0.3">
      <c r="A415" s="196">
        <v>25140</v>
      </c>
      <c r="B415" s="13" t="s">
        <v>317</v>
      </c>
      <c r="C415" s="13" t="s">
        <v>67</v>
      </c>
    </row>
    <row r="416" spans="1:3" x14ac:dyDescent="0.3">
      <c r="A416" s="196">
        <v>2514000156</v>
      </c>
      <c r="B416" s="13" t="s">
        <v>619</v>
      </c>
      <c r="C416" s="13" t="s">
        <v>67</v>
      </c>
    </row>
    <row r="417" spans="1:3" x14ac:dyDescent="0.3">
      <c r="A417" s="196">
        <v>2516000156</v>
      </c>
      <c r="B417" s="13" t="s">
        <v>620</v>
      </c>
      <c r="C417" s="13" t="s">
        <v>67</v>
      </c>
    </row>
    <row r="418" spans="1:3" x14ac:dyDescent="0.3">
      <c r="A418" s="196">
        <v>2519000107</v>
      </c>
      <c r="B418" s="13" t="s">
        <v>624</v>
      </c>
      <c r="C418" s="13" t="s">
        <v>67</v>
      </c>
    </row>
    <row r="419" spans="1:3" x14ac:dyDescent="0.3">
      <c r="A419" s="196">
        <v>2519000144</v>
      </c>
      <c r="B419" s="13" t="s">
        <v>623</v>
      </c>
      <c r="C419" s="13" t="s">
        <v>67</v>
      </c>
    </row>
    <row r="420" spans="1:3" x14ac:dyDescent="0.3">
      <c r="A420" s="196">
        <v>25200</v>
      </c>
      <c r="B420" s="13" t="s">
        <v>318</v>
      </c>
      <c r="C420" s="13" t="s">
        <v>67</v>
      </c>
    </row>
    <row r="421" spans="1:3" x14ac:dyDescent="0.3">
      <c r="A421" s="196">
        <v>2520000107</v>
      </c>
      <c r="B421" s="13" t="s">
        <v>625</v>
      </c>
      <c r="C421" s="13" t="s">
        <v>67</v>
      </c>
    </row>
    <row r="422" spans="1:3" x14ac:dyDescent="0.3">
      <c r="A422" s="196">
        <v>2520000162</v>
      </c>
      <c r="B422" s="13" t="s">
        <v>616</v>
      </c>
      <c r="C422" s="13" t="s">
        <v>67</v>
      </c>
    </row>
    <row r="423" spans="1:3" x14ac:dyDescent="0.3">
      <c r="A423" s="196">
        <v>25220</v>
      </c>
      <c r="B423" s="13" t="s">
        <v>319</v>
      </c>
      <c r="C423" s="13" t="s">
        <v>67</v>
      </c>
    </row>
    <row r="424" spans="1:3" x14ac:dyDescent="0.3">
      <c r="A424" s="196">
        <v>2522000156</v>
      </c>
      <c r="B424" s="13" t="s">
        <v>622</v>
      </c>
      <c r="C424" s="13" t="s">
        <v>67</v>
      </c>
    </row>
    <row r="425" spans="1:3" x14ac:dyDescent="0.3">
      <c r="A425" s="196">
        <v>2522000207</v>
      </c>
      <c r="B425" s="13" t="s">
        <v>615</v>
      </c>
      <c r="C425" s="13" t="s">
        <v>67</v>
      </c>
    </row>
    <row r="426" spans="1:3" x14ac:dyDescent="0.3">
      <c r="A426" s="196">
        <v>25230</v>
      </c>
      <c r="B426" s="13" t="s">
        <v>320</v>
      </c>
      <c r="C426" s="13" t="s">
        <v>67</v>
      </c>
    </row>
    <row r="427" spans="1:3" x14ac:dyDescent="0.3">
      <c r="A427" s="196">
        <v>2523000144</v>
      </c>
      <c r="B427" s="13" t="s">
        <v>621</v>
      </c>
      <c r="C427" s="13" t="s">
        <v>67</v>
      </c>
    </row>
    <row r="428" spans="1:3" x14ac:dyDescent="0.3">
      <c r="A428" s="196">
        <v>2523000207</v>
      </c>
      <c r="B428" s="13" t="s">
        <v>614</v>
      </c>
      <c r="C428" s="13" t="s">
        <v>67</v>
      </c>
    </row>
    <row r="429" spans="1:3" x14ac:dyDescent="0.3">
      <c r="A429" s="196">
        <v>25240</v>
      </c>
      <c r="B429" s="13" t="s">
        <v>321</v>
      </c>
      <c r="C429" s="13" t="s">
        <v>67</v>
      </c>
    </row>
    <row r="430" spans="1:3" x14ac:dyDescent="0.3">
      <c r="A430" s="196">
        <v>2524000107</v>
      </c>
      <c r="B430" s="13" t="s">
        <v>613</v>
      </c>
      <c r="C430" s="13" t="s">
        <v>67</v>
      </c>
    </row>
    <row r="431" spans="1:3" x14ac:dyDescent="0.3">
      <c r="A431" s="196">
        <v>25250</v>
      </c>
      <c r="B431" s="13" t="s">
        <v>322</v>
      </c>
      <c r="C431" s="13" t="s">
        <v>67</v>
      </c>
    </row>
    <row r="432" spans="1:3" x14ac:dyDescent="0.3">
      <c r="A432" s="196">
        <v>2525000107</v>
      </c>
      <c r="B432" s="13" t="s">
        <v>618</v>
      </c>
      <c r="C432" s="13" t="s">
        <v>67</v>
      </c>
    </row>
    <row r="433" spans="1:3" x14ac:dyDescent="0.3">
      <c r="A433" s="196">
        <v>2600000056</v>
      </c>
      <c r="B433" s="13" t="s">
        <v>945</v>
      </c>
      <c r="C433" s="13" t="s">
        <v>67</v>
      </c>
    </row>
    <row r="434" spans="1:3" x14ac:dyDescent="0.3">
      <c r="A434" s="196">
        <v>26100</v>
      </c>
      <c r="B434" s="13" t="s">
        <v>323</v>
      </c>
      <c r="C434" s="13" t="s">
        <v>67</v>
      </c>
    </row>
    <row r="435" spans="1:3" x14ac:dyDescent="0.3">
      <c r="A435" s="196">
        <v>2610000156</v>
      </c>
      <c r="B435" s="13" t="s">
        <v>989</v>
      </c>
      <c r="C435" s="13" t="s">
        <v>67</v>
      </c>
    </row>
    <row r="436" spans="1:3" x14ac:dyDescent="0.3">
      <c r="A436" s="196">
        <v>2610000256</v>
      </c>
      <c r="B436" s="13" t="s">
        <v>934</v>
      </c>
      <c r="C436" s="13" t="s">
        <v>67</v>
      </c>
    </row>
    <row r="437" spans="1:3" x14ac:dyDescent="0.3">
      <c r="A437" s="196">
        <v>2611000156</v>
      </c>
      <c r="B437" s="13" t="s">
        <v>184</v>
      </c>
      <c r="C437" s="13" t="s">
        <v>67</v>
      </c>
    </row>
    <row r="438" spans="1:3" x14ac:dyDescent="0.3">
      <c r="A438" s="196">
        <v>2612000156</v>
      </c>
      <c r="B438" s="13" t="s">
        <v>188</v>
      </c>
      <c r="C438" s="13" t="s">
        <v>67</v>
      </c>
    </row>
    <row r="439" spans="1:3" x14ac:dyDescent="0.3">
      <c r="A439" s="196">
        <v>2700000050</v>
      </c>
      <c r="B439" s="13" t="s">
        <v>933</v>
      </c>
      <c r="C439" s="13" t="s">
        <v>67</v>
      </c>
    </row>
    <row r="440" spans="1:3" x14ac:dyDescent="0.3">
      <c r="A440" s="196">
        <v>27100</v>
      </c>
      <c r="B440" s="13" t="s">
        <v>324</v>
      </c>
      <c r="C440" s="13" t="s">
        <v>67</v>
      </c>
    </row>
    <row r="441" spans="1:3" x14ac:dyDescent="0.3">
      <c r="A441" s="196">
        <v>2710000150</v>
      </c>
      <c r="B441" s="13" t="s">
        <v>648</v>
      </c>
      <c r="C441" s="13" t="s">
        <v>67</v>
      </c>
    </row>
    <row r="442" spans="1:3" x14ac:dyDescent="0.3">
      <c r="A442" s="196">
        <v>2710000165</v>
      </c>
      <c r="B442" s="13" t="s">
        <v>649</v>
      </c>
      <c r="C442" s="13" t="s">
        <v>67</v>
      </c>
    </row>
    <row r="443" spans="1:3" x14ac:dyDescent="0.3">
      <c r="A443" s="196">
        <v>2711000150</v>
      </c>
      <c r="B443" s="13" t="s">
        <v>652</v>
      </c>
      <c r="C443" s="13" t="s">
        <v>67</v>
      </c>
    </row>
    <row r="444" spans="1:3" x14ac:dyDescent="0.3">
      <c r="A444" s="196">
        <v>2712000150</v>
      </c>
      <c r="B444" s="13" t="s">
        <v>665</v>
      </c>
      <c r="C444" s="13" t="s">
        <v>67</v>
      </c>
    </row>
    <row r="445" spans="1:3" x14ac:dyDescent="0.3">
      <c r="A445" s="196">
        <v>27130</v>
      </c>
      <c r="B445" s="13" t="s">
        <v>325</v>
      </c>
      <c r="C445" s="13" t="s">
        <v>67</v>
      </c>
    </row>
    <row r="446" spans="1:3" x14ac:dyDescent="0.3">
      <c r="A446" s="196">
        <v>2713000150</v>
      </c>
      <c r="B446" s="13" t="s">
        <v>660</v>
      </c>
      <c r="C446" s="13" t="s">
        <v>67</v>
      </c>
    </row>
    <row r="447" spans="1:3" x14ac:dyDescent="0.3">
      <c r="A447" s="196">
        <v>27140</v>
      </c>
      <c r="B447" s="13" t="s">
        <v>326</v>
      </c>
      <c r="C447" s="13" t="s">
        <v>67</v>
      </c>
    </row>
    <row r="448" spans="1:3" x14ac:dyDescent="0.3">
      <c r="A448" s="196">
        <v>2714000150</v>
      </c>
      <c r="B448" s="13" t="s">
        <v>659</v>
      </c>
      <c r="C448" s="13" t="s">
        <v>67</v>
      </c>
    </row>
    <row r="449" spans="1:3" x14ac:dyDescent="0.3">
      <c r="A449" s="196">
        <v>27150</v>
      </c>
      <c r="B449" s="13" t="s">
        <v>327</v>
      </c>
      <c r="C449" s="13" t="s">
        <v>67</v>
      </c>
    </row>
    <row r="450" spans="1:3" x14ac:dyDescent="0.3">
      <c r="A450" s="196">
        <v>2715000150</v>
      </c>
      <c r="B450" s="13" t="s">
        <v>663</v>
      </c>
      <c r="C450" s="13" t="s">
        <v>67</v>
      </c>
    </row>
    <row r="451" spans="1:3" x14ac:dyDescent="0.3">
      <c r="A451" s="196">
        <v>2716000150</v>
      </c>
      <c r="B451" s="13" t="s">
        <v>914</v>
      </c>
      <c r="C451" s="13" t="s">
        <v>67</v>
      </c>
    </row>
    <row r="452" spans="1:3" x14ac:dyDescent="0.3">
      <c r="A452" s="196">
        <v>2717000150</v>
      </c>
      <c r="B452" s="13" t="s">
        <v>203</v>
      </c>
      <c r="C452" s="13" t="s">
        <v>67</v>
      </c>
    </row>
    <row r="453" spans="1:3" x14ac:dyDescent="0.3">
      <c r="A453" s="196">
        <v>27180</v>
      </c>
      <c r="B453" s="13" t="s">
        <v>328</v>
      </c>
      <c r="C453" s="13" t="s">
        <v>67</v>
      </c>
    </row>
    <row r="454" spans="1:3" x14ac:dyDescent="0.3">
      <c r="A454" s="196">
        <v>2718000150</v>
      </c>
      <c r="B454" s="13" t="s">
        <v>651</v>
      </c>
      <c r="C454" s="13" t="s">
        <v>67</v>
      </c>
    </row>
    <row r="455" spans="1:3" x14ac:dyDescent="0.3">
      <c r="A455" s="196">
        <v>2719000107</v>
      </c>
      <c r="B455" s="13" t="s">
        <v>657</v>
      </c>
      <c r="C455" s="13" t="s">
        <v>67</v>
      </c>
    </row>
    <row r="456" spans="1:3" x14ac:dyDescent="0.3">
      <c r="A456" s="196">
        <v>2719000150</v>
      </c>
      <c r="B456" s="13" t="s">
        <v>656</v>
      </c>
      <c r="C456" s="13" t="s">
        <v>67</v>
      </c>
    </row>
    <row r="457" spans="1:3" x14ac:dyDescent="0.3">
      <c r="A457" s="196">
        <v>2720000150</v>
      </c>
      <c r="B457" s="13" t="s">
        <v>653</v>
      </c>
      <c r="C457" s="13" t="s">
        <v>67</v>
      </c>
    </row>
    <row r="458" spans="1:3" x14ac:dyDescent="0.3">
      <c r="A458" s="196">
        <v>2721000150</v>
      </c>
      <c r="B458" s="13" t="s">
        <v>666</v>
      </c>
      <c r="C458" s="13" t="s">
        <v>67</v>
      </c>
    </row>
    <row r="459" spans="1:3" x14ac:dyDescent="0.3">
      <c r="A459" s="196">
        <v>27220</v>
      </c>
      <c r="B459" s="13" t="s">
        <v>329</v>
      </c>
      <c r="C459" s="13" t="s">
        <v>67</v>
      </c>
    </row>
    <row r="460" spans="1:3" x14ac:dyDescent="0.3">
      <c r="A460" s="196">
        <v>2722000150</v>
      </c>
      <c r="B460" s="13" t="s">
        <v>655</v>
      </c>
      <c r="C460" s="13" t="s">
        <v>67</v>
      </c>
    </row>
    <row r="461" spans="1:3" x14ac:dyDescent="0.3">
      <c r="A461" s="196">
        <v>27230</v>
      </c>
      <c r="B461" s="13" t="s">
        <v>330</v>
      </c>
      <c r="C461" s="13" t="s">
        <v>67</v>
      </c>
    </row>
    <row r="462" spans="1:3" x14ac:dyDescent="0.3">
      <c r="A462" s="196">
        <v>2723000150</v>
      </c>
      <c r="B462" s="13" t="s">
        <v>112</v>
      </c>
      <c r="C462" s="13" t="s">
        <v>67</v>
      </c>
    </row>
    <row r="463" spans="1:3" x14ac:dyDescent="0.3">
      <c r="A463" s="196">
        <v>2724000150</v>
      </c>
      <c r="B463" s="13" t="s">
        <v>832</v>
      </c>
      <c r="C463" s="13" t="s">
        <v>67</v>
      </c>
    </row>
    <row r="464" spans="1:3" x14ac:dyDescent="0.3">
      <c r="A464" s="196">
        <v>2725000150</v>
      </c>
      <c r="B464" s="13" t="s">
        <v>658</v>
      </c>
      <c r="C464" s="13" t="s">
        <v>67</v>
      </c>
    </row>
    <row r="465" spans="1:3" x14ac:dyDescent="0.3">
      <c r="A465" s="196">
        <v>27260</v>
      </c>
      <c r="B465" s="13" t="s">
        <v>331</v>
      </c>
      <c r="C465" s="13" t="s">
        <v>67</v>
      </c>
    </row>
    <row r="466" spans="1:3" x14ac:dyDescent="0.3">
      <c r="A466" s="196">
        <v>2726000150</v>
      </c>
      <c r="B466" s="13" t="s">
        <v>654</v>
      </c>
      <c r="C466" s="13" t="s">
        <v>67</v>
      </c>
    </row>
    <row r="467" spans="1:3" x14ac:dyDescent="0.3">
      <c r="A467" s="196">
        <v>2727000150</v>
      </c>
      <c r="B467" s="13" t="s">
        <v>662</v>
      </c>
      <c r="C467" s="13" t="s">
        <v>67</v>
      </c>
    </row>
    <row r="468" spans="1:3" x14ac:dyDescent="0.3">
      <c r="A468" s="196">
        <v>2728000150</v>
      </c>
      <c r="B468" s="13" t="s">
        <v>679</v>
      </c>
      <c r="C468" s="13" t="s">
        <v>67</v>
      </c>
    </row>
    <row r="469" spans="1:3" x14ac:dyDescent="0.3">
      <c r="A469" s="196">
        <v>2729000150</v>
      </c>
      <c r="B469" s="13" t="s">
        <v>661</v>
      </c>
      <c r="C469" s="13" t="s">
        <v>67</v>
      </c>
    </row>
    <row r="470" spans="1:3" x14ac:dyDescent="0.3">
      <c r="A470" s="196">
        <v>2730000150</v>
      </c>
      <c r="B470" s="13" t="s">
        <v>650</v>
      </c>
      <c r="C470" s="13" t="s">
        <v>67</v>
      </c>
    </row>
    <row r="471" spans="1:3" x14ac:dyDescent="0.3">
      <c r="A471" s="196">
        <v>2730000250</v>
      </c>
      <c r="B471" s="13" t="s">
        <v>664</v>
      </c>
      <c r="C471" s="13" t="s">
        <v>67</v>
      </c>
    </row>
    <row r="472" spans="1:3" x14ac:dyDescent="0.3">
      <c r="A472" s="196">
        <v>2800000002</v>
      </c>
      <c r="B472" s="13" t="s">
        <v>178</v>
      </c>
      <c r="C472" s="13" t="s">
        <v>67</v>
      </c>
    </row>
    <row r="473" spans="1:3" x14ac:dyDescent="0.3">
      <c r="A473" s="196">
        <v>28100</v>
      </c>
      <c r="B473" s="13" t="s">
        <v>332</v>
      </c>
      <c r="C473" s="13" t="s">
        <v>67</v>
      </c>
    </row>
    <row r="474" spans="1:3" x14ac:dyDescent="0.3">
      <c r="A474" s="196">
        <v>2810000102</v>
      </c>
      <c r="B474" s="13" t="s">
        <v>78</v>
      </c>
      <c r="C474" s="13" t="s">
        <v>67</v>
      </c>
    </row>
    <row r="475" spans="1:3" x14ac:dyDescent="0.3">
      <c r="A475" s="196">
        <v>2810000112</v>
      </c>
      <c r="B475" s="13" t="s">
        <v>79</v>
      </c>
      <c r="C475" s="13" t="s">
        <v>67</v>
      </c>
    </row>
    <row r="476" spans="1:3" x14ac:dyDescent="0.3">
      <c r="A476" s="196">
        <v>2810000122</v>
      </c>
      <c r="B476" s="13" t="s">
        <v>85</v>
      </c>
      <c r="C476" s="13" t="s">
        <v>67</v>
      </c>
    </row>
    <row r="477" spans="1:3" x14ac:dyDescent="0.3">
      <c r="A477" s="196">
        <v>2810000165</v>
      </c>
      <c r="B477" s="13" t="s">
        <v>102</v>
      </c>
      <c r="C477" s="13" t="s">
        <v>67</v>
      </c>
    </row>
    <row r="478" spans="1:3" x14ac:dyDescent="0.3">
      <c r="A478" s="196">
        <v>2810000202</v>
      </c>
      <c r="B478" s="13" t="s">
        <v>69</v>
      </c>
      <c r="C478" s="13" t="s">
        <v>67</v>
      </c>
    </row>
    <row r="479" spans="1:3" x14ac:dyDescent="0.3">
      <c r="A479" s="196">
        <v>2810000402</v>
      </c>
      <c r="B479" s="13" t="s">
        <v>97</v>
      </c>
      <c r="C479" s="13" t="s">
        <v>67</v>
      </c>
    </row>
    <row r="480" spans="1:3" x14ac:dyDescent="0.3">
      <c r="A480" s="196">
        <v>28110</v>
      </c>
      <c r="B480" s="13" t="s">
        <v>333</v>
      </c>
      <c r="C480" s="13" t="s">
        <v>67</v>
      </c>
    </row>
    <row r="481" spans="1:3" x14ac:dyDescent="0.3">
      <c r="A481" s="196">
        <v>2811000102</v>
      </c>
      <c r="B481" s="13" t="s">
        <v>71</v>
      </c>
      <c r="C481" s="13" t="s">
        <v>67</v>
      </c>
    </row>
    <row r="482" spans="1:3" x14ac:dyDescent="0.3">
      <c r="A482" s="196">
        <v>28120</v>
      </c>
      <c r="B482" s="13" t="s">
        <v>334</v>
      </c>
      <c r="C482" s="13" t="s">
        <v>67</v>
      </c>
    </row>
    <row r="483" spans="1:3" x14ac:dyDescent="0.3">
      <c r="A483" s="196">
        <v>2812000102</v>
      </c>
      <c r="B483" s="13" t="s">
        <v>73</v>
      </c>
      <c r="C483" s="13" t="s">
        <v>67</v>
      </c>
    </row>
    <row r="484" spans="1:3" x14ac:dyDescent="0.3">
      <c r="A484" s="196">
        <v>28130</v>
      </c>
      <c r="B484" s="13" t="s">
        <v>335</v>
      </c>
      <c r="C484" s="13" t="s">
        <v>67</v>
      </c>
    </row>
    <row r="485" spans="1:3" x14ac:dyDescent="0.3">
      <c r="A485" s="196">
        <v>2813000102</v>
      </c>
      <c r="B485" s="13" t="s">
        <v>74</v>
      </c>
      <c r="C485" s="13" t="s">
        <v>67</v>
      </c>
    </row>
    <row r="486" spans="1:3" x14ac:dyDescent="0.3">
      <c r="A486" s="196">
        <v>28140</v>
      </c>
      <c r="B486" s="13" t="s">
        <v>336</v>
      </c>
      <c r="C486" s="13" t="s">
        <v>67</v>
      </c>
    </row>
    <row r="487" spans="1:3" x14ac:dyDescent="0.3">
      <c r="A487" s="196">
        <v>2814000102</v>
      </c>
      <c r="B487" s="13" t="s">
        <v>81</v>
      </c>
      <c r="C487" s="13" t="s">
        <v>67</v>
      </c>
    </row>
    <row r="488" spans="1:3" x14ac:dyDescent="0.3">
      <c r="A488" s="196">
        <v>2814000144</v>
      </c>
      <c r="B488" s="13" t="s">
        <v>82</v>
      </c>
      <c r="C488" s="13" t="s">
        <v>67</v>
      </c>
    </row>
    <row r="489" spans="1:3" x14ac:dyDescent="0.3">
      <c r="A489" s="196">
        <v>2814000202</v>
      </c>
      <c r="B489" s="13" t="s">
        <v>88</v>
      </c>
      <c r="C489" s="13" t="s">
        <v>67</v>
      </c>
    </row>
    <row r="490" spans="1:3" x14ac:dyDescent="0.3">
      <c r="A490" s="196">
        <v>2814000302</v>
      </c>
      <c r="B490" s="13" t="s">
        <v>101</v>
      </c>
      <c r="C490" s="13" t="s">
        <v>67</v>
      </c>
    </row>
    <row r="491" spans="1:3" x14ac:dyDescent="0.3">
      <c r="A491" s="196">
        <v>28150</v>
      </c>
      <c r="B491" s="13" t="s">
        <v>337</v>
      </c>
      <c r="C491" s="13" t="s">
        <v>67</v>
      </c>
    </row>
    <row r="492" spans="1:3" x14ac:dyDescent="0.3">
      <c r="A492" s="196">
        <v>2815000102</v>
      </c>
      <c r="B492" s="13" t="s">
        <v>83</v>
      </c>
      <c r="C492" s="13" t="s">
        <v>67</v>
      </c>
    </row>
    <row r="493" spans="1:3" x14ac:dyDescent="0.3">
      <c r="A493" s="196">
        <v>28160</v>
      </c>
      <c r="B493" s="13" t="s">
        <v>338</v>
      </c>
      <c r="C493" s="13" t="s">
        <v>67</v>
      </c>
    </row>
    <row r="494" spans="1:3" x14ac:dyDescent="0.3">
      <c r="A494" s="196">
        <v>2816000102</v>
      </c>
      <c r="B494" s="13" t="s">
        <v>84</v>
      </c>
      <c r="C494" s="13" t="s">
        <v>67</v>
      </c>
    </row>
    <row r="495" spans="1:3" x14ac:dyDescent="0.3">
      <c r="A495" s="196">
        <v>28170</v>
      </c>
      <c r="B495" s="13" t="s">
        <v>339</v>
      </c>
      <c r="C495" s="13" t="s">
        <v>67</v>
      </c>
    </row>
    <row r="496" spans="1:3" x14ac:dyDescent="0.3">
      <c r="A496" s="196">
        <v>2817000102</v>
      </c>
      <c r="B496" s="13" t="s">
        <v>86</v>
      </c>
      <c r="C496" s="13" t="s">
        <v>67</v>
      </c>
    </row>
    <row r="497" spans="1:3" x14ac:dyDescent="0.3">
      <c r="A497" s="196">
        <v>28180</v>
      </c>
      <c r="B497" s="13" t="s">
        <v>340</v>
      </c>
      <c r="C497" s="13" t="s">
        <v>67</v>
      </c>
    </row>
    <row r="498" spans="1:3" x14ac:dyDescent="0.3">
      <c r="A498" s="196">
        <v>2818000102</v>
      </c>
      <c r="B498" s="13" t="s">
        <v>89</v>
      </c>
      <c r="C498" s="13" t="s">
        <v>67</v>
      </c>
    </row>
    <row r="499" spans="1:3" x14ac:dyDescent="0.3">
      <c r="A499" s="196">
        <v>28190</v>
      </c>
      <c r="B499" s="13" t="s">
        <v>341</v>
      </c>
      <c r="C499" s="13" t="s">
        <v>67</v>
      </c>
    </row>
    <row r="500" spans="1:3" x14ac:dyDescent="0.3">
      <c r="A500" s="196">
        <v>2819000102</v>
      </c>
      <c r="B500" s="13" t="s">
        <v>90</v>
      </c>
      <c r="C500" s="13" t="s">
        <v>67</v>
      </c>
    </row>
    <row r="501" spans="1:3" x14ac:dyDescent="0.3">
      <c r="A501" s="196">
        <v>2819000202</v>
      </c>
      <c r="B501" s="13" t="s">
        <v>68</v>
      </c>
      <c r="C501" s="13" t="s">
        <v>67</v>
      </c>
    </row>
    <row r="502" spans="1:3" x14ac:dyDescent="0.3">
      <c r="A502" s="196">
        <v>28200</v>
      </c>
      <c r="B502" s="13" t="s">
        <v>342</v>
      </c>
      <c r="C502" s="13" t="s">
        <v>67</v>
      </c>
    </row>
    <row r="503" spans="1:3" x14ac:dyDescent="0.3">
      <c r="A503" s="196">
        <v>2820000102</v>
      </c>
      <c r="B503" s="13" t="s">
        <v>91</v>
      </c>
      <c r="C503" s="13" t="s">
        <v>67</v>
      </c>
    </row>
    <row r="504" spans="1:3" x14ac:dyDescent="0.3">
      <c r="A504" s="196">
        <v>28210</v>
      </c>
      <c r="B504" s="13" t="s">
        <v>343</v>
      </c>
      <c r="C504" s="13" t="s">
        <v>67</v>
      </c>
    </row>
    <row r="505" spans="1:3" x14ac:dyDescent="0.3">
      <c r="A505" s="196">
        <v>2821000102</v>
      </c>
      <c r="B505" s="13" t="s">
        <v>92</v>
      </c>
      <c r="C505" s="13" t="s">
        <v>67</v>
      </c>
    </row>
    <row r="506" spans="1:3" x14ac:dyDescent="0.3">
      <c r="A506" s="196">
        <v>28220</v>
      </c>
      <c r="B506" s="13" t="s">
        <v>344</v>
      </c>
      <c r="C506" s="13" t="s">
        <v>67</v>
      </c>
    </row>
    <row r="507" spans="1:3" x14ac:dyDescent="0.3">
      <c r="A507" s="196">
        <v>2822000102</v>
      </c>
      <c r="B507" s="13" t="s">
        <v>93</v>
      </c>
      <c r="C507" s="13" t="s">
        <v>67</v>
      </c>
    </row>
    <row r="508" spans="1:3" x14ac:dyDescent="0.3">
      <c r="A508" s="196">
        <v>28230</v>
      </c>
      <c r="B508" s="13" t="s">
        <v>345</v>
      </c>
      <c r="C508" s="13" t="s">
        <v>67</v>
      </c>
    </row>
    <row r="509" spans="1:3" x14ac:dyDescent="0.3">
      <c r="A509" s="196">
        <v>2823000102</v>
      </c>
      <c r="B509" s="13" t="s">
        <v>94</v>
      </c>
      <c r="C509" s="13" t="s">
        <v>67</v>
      </c>
    </row>
    <row r="510" spans="1:3" x14ac:dyDescent="0.3">
      <c r="A510" s="196">
        <v>28240</v>
      </c>
      <c r="B510" s="13" t="s">
        <v>346</v>
      </c>
      <c r="C510" s="13" t="s">
        <v>67</v>
      </c>
    </row>
    <row r="511" spans="1:3" x14ac:dyDescent="0.3">
      <c r="A511" s="196">
        <v>2824000102</v>
      </c>
      <c r="B511" s="13" t="s">
        <v>95</v>
      </c>
      <c r="C511" s="13" t="s">
        <v>67</v>
      </c>
    </row>
    <row r="512" spans="1:3" x14ac:dyDescent="0.3">
      <c r="A512" s="196">
        <v>28250</v>
      </c>
      <c r="B512" s="13" t="s">
        <v>347</v>
      </c>
      <c r="C512" s="13" t="s">
        <v>67</v>
      </c>
    </row>
    <row r="513" spans="1:3" x14ac:dyDescent="0.3">
      <c r="A513" s="196">
        <v>2825000102</v>
      </c>
      <c r="B513" s="13" t="s">
        <v>96</v>
      </c>
      <c r="C513" s="13" t="s">
        <v>67</v>
      </c>
    </row>
    <row r="514" spans="1:3" x14ac:dyDescent="0.3">
      <c r="A514" s="196">
        <v>28260</v>
      </c>
      <c r="B514" s="13" t="s">
        <v>348</v>
      </c>
      <c r="C514" s="13" t="s">
        <v>67</v>
      </c>
    </row>
    <row r="515" spans="1:3" x14ac:dyDescent="0.3">
      <c r="A515" s="196">
        <v>2826000102</v>
      </c>
      <c r="B515" s="13" t="s">
        <v>98</v>
      </c>
      <c r="C515" s="13" t="s">
        <v>67</v>
      </c>
    </row>
    <row r="516" spans="1:3" x14ac:dyDescent="0.3">
      <c r="A516" s="196">
        <v>28270</v>
      </c>
      <c r="B516" s="13" t="s">
        <v>349</v>
      </c>
      <c r="C516" s="13" t="s">
        <v>67</v>
      </c>
    </row>
    <row r="517" spans="1:3" x14ac:dyDescent="0.3">
      <c r="A517" s="196">
        <v>2827000102</v>
      </c>
      <c r="B517" s="13" t="s">
        <v>75</v>
      </c>
      <c r="C517" s="13" t="s">
        <v>67</v>
      </c>
    </row>
    <row r="518" spans="1:3" x14ac:dyDescent="0.3">
      <c r="A518" s="196">
        <v>28280</v>
      </c>
      <c r="B518" s="13" t="s">
        <v>350</v>
      </c>
      <c r="C518" s="13" t="s">
        <v>67</v>
      </c>
    </row>
    <row r="519" spans="1:3" x14ac:dyDescent="0.3">
      <c r="A519" s="196">
        <v>2828000102</v>
      </c>
      <c r="B519" s="13" t="s">
        <v>76</v>
      </c>
      <c r="C519" s="13" t="s">
        <v>67</v>
      </c>
    </row>
    <row r="520" spans="1:3" x14ac:dyDescent="0.3">
      <c r="A520" s="196">
        <v>2828000171</v>
      </c>
      <c r="B520" s="13" t="s">
        <v>77</v>
      </c>
      <c r="C520" s="13" t="s">
        <v>67</v>
      </c>
    </row>
    <row r="521" spans="1:3" x14ac:dyDescent="0.3">
      <c r="A521" s="196">
        <v>28290</v>
      </c>
      <c r="B521" s="13" t="s">
        <v>351</v>
      </c>
      <c r="C521" s="13" t="s">
        <v>67</v>
      </c>
    </row>
    <row r="522" spans="1:3" x14ac:dyDescent="0.3">
      <c r="A522" s="196">
        <v>2829000102</v>
      </c>
      <c r="B522" s="13" t="s">
        <v>70</v>
      </c>
      <c r="C522" s="13" t="s">
        <v>67</v>
      </c>
    </row>
    <row r="523" spans="1:3" x14ac:dyDescent="0.3">
      <c r="A523" s="196">
        <v>28300</v>
      </c>
      <c r="B523" s="13" t="s">
        <v>352</v>
      </c>
      <c r="C523" s="13" t="s">
        <v>67</v>
      </c>
    </row>
    <row r="524" spans="1:3" x14ac:dyDescent="0.3">
      <c r="A524" s="196">
        <v>2830000102</v>
      </c>
      <c r="B524" s="13" t="s">
        <v>72</v>
      </c>
      <c r="C524" s="13" t="s">
        <v>67</v>
      </c>
    </row>
    <row r="525" spans="1:3" x14ac:dyDescent="0.3">
      <c r="A525" s="196">
        <v>28310</v>
      </c>
      <c r="B525" s="13" t="s">
        <v>353</v>
      </c>
      <c r="C525" s="13" t="s">
        <v>67</v>
      </c>
    </row>
    <row r="526" spans="1:3" x14ac:dyDescent="0.3">
      <c r="A526" s="196">
        <v>2831000102</v>
      </c>
      <c r="B526" s="13" t="s">
        <v>87</v>
      </c>
      <c r="C526" s="13" t="s">
        <v>67</v>
      </c>
    </row>
    <row r="527" spans="1:3" x14ac:dyDescent="0.3">
      <c r="A527" s="196">
        <v>28320</v>
      </c>
      <c r="B527" s="13" t="s">
        <v>354</v>
      </c>
      <c r="C527" s="13" t="s">
        <v>67</v>
      </c>
    </row>
    <row r="528" spans="1:3" x14ac:dyDescent="0.3">
      <c r="A528" s="196">
        <v>2832000102</v>
      </c>
      <c r="B528" s="13" t="s">
        <v>190</v>
      </c>
      <c r="C528" s="13" t="s">
        <v>67</v>
      </c>
    </row>
    <row r="529" spans="1:3" x14ac:dyDescent="0.3">
      <c r="A529" s="196">
        <v>28330</v>
      </c>
      <c r="B529" s="13" t="s">
        <v>355</v>
      </c>
      <c r="C529" s="13" t="s">
        <v>67</v>
      </c>
    </row>
    <row r="530" spans="1:3" x14ac:dyDescent="0.3">
      <c r="A530" s="196">
        <v>2833000102</v>
      </c>
      <c r="B530" s="13" t="s">
        <v>100</v>
      </c>
      <c r="C530" s="13" t="s">
        <v>67</v>
      </c>
    </row>
    <row r="531" spans="1:3" x14ac:dyDescent="0.3">
      <c r="A531" s="196">
        <v>28340</v>
      </c>
      <c r="B531" s="13" t="s">
        <v>356</v>
      </c>
      <c r="C531" s="13" t="s">
        <v>67</v>
      </c>
    </row>
    <row r="532" spans="1:3" x14ac:dyDescent="0.3">
      <c r="A532" s="196">
        <v>2834000102</v>
      </c>
      <c r="B532" s="13" t="s">
        <v>99</v>
      </c>
      <c r="C532" s="13" t="s">
        <v>67</v>
      </c>
    </row>
    <row r="533" spans="1:3" x14ac:dyDescent="0.3">
      <c r="A533" s="196">
        <v>28350</v>
      </c>
      <c r="B533" s="13" t="s">
        <v>357</v>
      </c>
      <c r="C533" s="13" t="s">
        <v>67</v>
      </c>
    </row>
    <row r="534" spans="1:3" x14ac:dyDescent="0.3">
      <c r="A534" s="196">
        <v>2835000102</v>
      </c>
      <c r="B534" s="13" t="s">
        <v>80</v>
      </c>
      <c r="C534" s="13" t="s">
        <v>67</v>
      </c>
    </row>
    <row r="535" spans="1:3" x14ac:dyDescent="0.3">
      <c r="A535" s="196">
        <v>2900000035</v>
      </c>
      <c r="B535" s="13" t="s">
        <v>887</v>
      </c>
      <c r="C535" s="13" t="s">
        <v>67</v>
      </c>
    </row>
    <row r="536" spans="1:3" x14ac:dyDescent="0.3">
      <c r="A536" s="196">
        <v>29100</v>
      </c>
      <c r="B536" s="13" t="s">
        <v>358</v>
      </c>
      <c r="C536" s="13" t="s">
        <v>67</v>
      </c>
    </row>
    <row r="537" spans="1:3" x14ac:dyDescent="0.3">
      <c r="A537" s="196">
        <v>2910000135</v>
      </c>
      <c r="B537" s="13" t="s">
        <v>884</v>
      </c>
      <c r="C537" s="13" t="s">
        <v>67</v>
      </c>
    </row>
    <row r="538" spans="1:3" x14ac:dyDescent="0.3">
      <c r="A538" s="196">
        <v>2910000165</v>
      </c>
      <c r="B538" s="13" t="s">
        <v>873</v>
      </c>
      <c r="C538" s="13" t="s">
        <v>67</v>
      </c>
    </row>
    <row r="539" spans="1:3" x14ac:dyDescent="0.3">
      <c r="A539" s="196">
        <v>2910000235</v>
      </c>
      <c r="B539" s="13" t="s">
        <v>867</v>
      </c>
      <c r="C539" s="13" t="s">
        <v>67</v>
      </c>
    </row>
    <row r="540" spans="1:3" x14ac:dyDescent="0.3">
      <c r="A540" s="196">
        <v>2910000335</v>
      </c>
      <c r="B540" s="13" t="s">
        <v>859</v>
      </c>
      <c r="C540" s="13" t="s">
        <v>67</v>
      </c>
    </row>
    <row r="541" spans="1:3" x14ac:dyDescent="0.3">
      <c r="A541" s="196">
        <v>29103</v>
      </c>
      <c r="B541" s="13" t="s">
        <v>359</v>
      </c>
      <c r="C541" s="13" t="s">
        <v>67</v>
      </c>
    </row>
    <row r="542" spans="1:3" x14ac:dyDescent="0.3">
      <c r="A542" s="196">
        <v>2910300135</v>
      </c>
      <c r="B542" s="13" t="s">
        <v>859</v>
      </c>
      <c r="C542" s="13" t="s">
        <v>67</v>
      </c>
    </row>
    <row r="543" spans="1:3" x14ac:dyDescent="0.3">
      <c r="A543" s="196">
        <v>29106</v>
      </c>
      <c r="B543" s="13" t="s">
        <v>360</v>
      </c>
      <c r="C543" s="13" t="s">
        <v>67</v>
      </c>
    </row>
    <row r="544" spans="1:3" x14ac:dyDescent="0.3">
      <c r="A544" s="196">
        <v>2910600135</v>
      </c>
      <c r="B544" s="13" t="s">
        <v>873</v>
      </c>
      <c r="C544" s="13" t="s">
        <v>67</v>
      </c>
    </row>
    <row r="545" spans="1:3" x14ac:dyDescent="0.3">
      <c r="A545" s="196">
        <v>29110</v>
      </c>
      <c r="B545" s="13" t="s">
        <v>361</v>
      </c>
      <c r="C545" s="13" t="s">
        <v>67</v>
      </c>
    </row>
    <row r="546" spans="1:3" x14ac:dyDescent="0.3">
      <c r="A546" s="196">
        <v>2911000135</v>
      </c>
      <c r="B546" s="13" t="s">
        <v>860</v>
      </c>
      <c r="C546" s="13" t="s">
        <v>67</v>
      </c>
    </row>
    <row r="547" spans="1:3" x14ac:dyDescent="0.3">
      <c r="A547" s="196">
        <v>29120</v>
      </c>
      <c r="B547" s="13" t="s">
        <v>362</v>
      </c>
      <c r="C547" s="13" t="s">
        <v>67</v>
      </c>
    </row>
    <row r="548" spans="1:3" x14ac:dyDescent="0.3">
      <c r="A548" s="196">
        <v>2912000135</v>
      </c>
      <c r="B548" s="13" t="s">
        <v>861</v>
      </c>
      <c r="C548" s="13" t="s">
        <v>67</v>
      </c>
    </row>
    <row r="549" spans="1:3" x14ac:dyDescent="0.3">
      <c r="A549" s="196">
        <v>2912000235</v>
      </c>
      <c r="B549" s="13" t="s">
        <v>865</v>
      </c>
      <c r="C549" s="13" t="s">
        <v>67</v>
      </c>
    </row>
    <row r="550" spans="1:3" x14ac:dyDescent="0.3">
      <c r="A550" s="196">
        <v>2912000335</v>
      </c>
      <c r="B550" s="13" t="s">
        <v>885</v>
      </c>
      <c r="C550" s="13" t="s">
        <v>67</v>
      </c>
    </row>
    <row r="551" spans="1:3" x14ac:dyDescent="0.3">
      <c r="A551" s="196">
        <v>29130</v>
      </c>
      <c r="B551" s="13" t="s">
        <v>363</v>
      </c>
      <c r="C551" s="13" t="s">
        <v>67</v>
      </c>
    </row>
    <row r="552" spans="1:3" x14ac:dyDescent="0.3">
      <c r="A552" s="196">
        <v>2913000135</v>
      </c>
      <c r="B552" s="13" t="s">
        <v>862</v>
      </c>
      <c r="C552" s="13" t="s">
        <v>67</v>
      </c>
    </row>
    <row r="553" spans="1:3" x14ac:dyDescent="0.3">
      <c r="A553" s="196">
        <v>29140</v>
      </c>
      <c r="B553" s="13" t="s">
        <v>364</v>
      </c>
      <c r="C553" s="13" t="s">
        <v>67</v>
      </c>
    </row>
    <row r="554" spans="1:3" x14ac:dyDescent="0.3">
      <c r="A554" s="196">
        <v>2914000135</v>
      </c>
      <c r="B554" s="13" t="s">
        <v>878</v>
      </c>
      <c r="C554" s="13" t="s">
        <v>67</v>
      </c>
    </row>
    <row r="555" spans="1:3" x14ac:dyDescent="0.3">
      <c r="A555" s="196">
        <v>29150</v>
      </c>
      <c r="B555" s="13" t="s">
        <v>365</v>
      </c>
      <c r="C555" s="13" t="s">
        <v>67</v>
      </c>
    </row>
    <row r="556" spans="1:3" x14ac:dyDescent="0.3">
      <c r="A556" s="196">
        <v>2915000135</v>
      </c>
      <c r="B556" s="13" t="s">
        <v>868</v>
      </c>
      <c r="C556" s="13" t="s">
        <v>67</v>
      </c>
    </row>
    <row r="557" spans="1:3" x14ac:dyDescent="0.3">
      <c r="A557" s="196">
        <v>2915000335</v>
      </c>
      <c r="B557" s="13" t="s">
        <v>869</v>
      </c>
      <c r="C557" s="13" t="s">
        <v>67</v>
      </c>
    </row>
    <row r="558" spans="1:3" x14ac:dyDescent="0.3">
      <c r="A558" s="196">
        <v>2915000535</v>
      </c>
      <c r="B558" s="13" t="s">
        <v>876</v>
      </c>
      <c r="C558" s="13" t="s">
        <v>67</v>
      </c>
    </row>
    <row r="559" spans="1:3" x14ac:dyDescent="0.3">
      <c r="A559" s="196">
        <v>2915000635</v>
      </c>
      <c r="B559" s="13" t="s">
        <v>856</v>
      </c>
      <c r="C559" s="13" t="s">
        <v>67</v>
      </c>
    </row>
    <row r="560" spans="1:3" x14ac:dyDescent="0.3">
      <c r="A560" s="196">
        <v>29160</v>
      </c>
      <c r="B560" s="13" t="s">
        <v>366</v>
      </c>
      <c r="C560" s="13" t="s">
        <v>67</v>
      </c>
    </row>
    <row r="561" spans="1:3" x14ac:dyDescent="0.3">
      <c r="A561" s="196">
        <v>2916000135</v>
      </c>
      <c r="B561" s="13" t="s">
        <v>857</v>
      </c>
      <c r="C561" s="13" t="s">
        <v>67</v>
      </c>
    </row>
    <row r="562" spans="1:3" x14ac:dyDescent="0.3">
      <c r="A562" s="196">
        <v>2916000235</v>
      </c>
      <c r="B562" s="13" t="s">
        <v>872</v>
      </c>
      <c r="C562" s="13" t="s">
        <v>67</v>
      </c>
    </row>
    <row r="563" spans="1:3" x14ac:dyDescent="0.3">
      <c r="A563" s="196">
        <v>2916000307</v>
      </c>
      <c r="B563" s="13" t="s">
        <v>866</v>
      </c>
      <c r="C563" s="13" t="s">
        <v>67</v>
      </c>
    </row>
    <row r="564" spans="1:3" x14ac:dyDescent="0.3">
      <c r="A564" s="196">
        <v>2916000335</v>
      </c>
      <c r="B564" s="13" t="s">
        <v>883</v>
      </c>
      <c r="C564" s="13" t="s">
        <v>67</v>
      </c>
    </row>
    <row r="565" spans="1:3" x14ac:dyDescent="0.3">
      <c r="A565" s="196">
        <v>29170</v>
      </c>
      <c r="B565" s="13" t="s">
        <v>367</v>
      </c>
      <c r="C565" s="13" t="s">
        <v>67</v>
      </c>
    </row>
    <row r="566" spans="1:3" x14ac:dyDescent="0.3">
      <c r="A566" s="196">
        <v>2917000135</v>
      </c>
      <c r="B566" s="13" t="s">
        <v>874</v>
      </c>
      <c r="C566" s="13" t="s">
        <v>67</v>
      </c>
    </row>
    <row r="567" spans="1:3" x14ac:dyDescent="0.3">
      <c r="A567" s="196">
        <v>2917000235</v>
      </c>
      <c r="B567" s="13" t="s">
        <v>155</v>
      </c>
      <c r="C567" s="13" t="s">
        <v>67</v>
      </c>
    </row>
    <row r="568" spans="1:3" x14ac:dyDescent="0.3">
      <c r="A568" s="196">
        <v>2917000335</v>
      </c>
      <c r="B568" s="13" t="s">
        <v>875</v>
      </c>
      <c r="C568" s="13" t="s">
        <v>67</v>
      </c>
    </row>
    <row r="569" spans="1:3" x14ac:dyDescent="0.3">
      <c r="A569" s="196">
        <v>29180</v>
      </c>
      <c r="B569" s="13" t="s">
        <v>368</v>
      </c>
      <c r="C569" s="13" t="s">
        <v>67</v>
      </c>
    </row>
    <row r="570" spans="1:3" x14ac:dyDescent="0.3">
      <c r="A570" s="196">
        <v>2918000335</v>
      </c>
      <c r="B570" s="13" t="s">
        <v>858</v>
      </c>
      <c r="C570" s="13" t="s">
        <v>67</v>
      </c>
    </row>
    <row r="571" spans="1:3" x14ac:dyDescent="0.3">
      <c r="A571" s="196">
        <v>29190</v>
      </c>
      <c r="B571" s="13" t="s">
        <v>369</v>
      </c>
      <c r="C571" s="13" t="s">
        <v>67</v>
      </c>
    </row>
    <row r="572" spans="1:3" x14ac:dyDescent="0.3">
      <c r="A572" s="196">
        <v>2919000135</v>
      </c>
      <c r="B572" s="13" t="s">
        <v>633</v>
      </c>
      <c r="C572" s="13" t="s">
        <v>67</v>
      </c>
    </row>
    <row r="573" spans="1:3" x14ac:dyDescent="0.3">
      <c r="A573" s="196">
        <v>29200</v>
      </c>
      <c r="B573" s="13" t="s">
        <v>370</v>
      </c>
      <c r="C573" s="13" t="s">
        <v>67</v>
      </c>
    </row>
    <row r="574" spans="1:3" x14ac:dyDescent="0.3">
      <c r="A574" s="196">
        <v>2920000135</v>
      </c>
      <c r="B574" s="13" t="s">
        <v>886</v>
      </c>
      <c r="C574" s="13" t="s">
        <v>67</v>
      </c>
    </row>
    <row r="575" spans="1:3" x14ac:dyDescent="0.3">
      <c r="A575" s="196">
        <v>29300</v>
      </c>
      <c r="B575" s="13" t="s">
        <v>371</v>
      </c>
      <c r="C575" s="13" t="s">
        <v>67</v>
      </c>
    </row>
    <row r="576" spans="1:3" x14ac:dyDescent="0.3">
      <c r="A576" s="196">
        <v>2930000135</v>
      </c>
      <c r="B576" s="13" t="s">
        <v>881</v>
      </c>
      <c r="C576" s="13" t="s">
        <v>67</v>
      </c>
    </row>
    <row r="577" spans="1:3" x14ac:dyDescent="0.3">
      <c r="A577" s="196">
        <v>2930000235</v>
      </c>
      <c r="B577" s="13" t="s">
        <v>863</v>
      </c>
      <c r="C577" s="13" t="s">
        <v>67</v>
      </c>
    </row>
    <row r="578" spans="1:3" x14ac:dyDescent="0.3">
      <c r="A578" s="196">
        <v>2930000335</v>
      </c>
      <c r="B578" s="13" t="s">
        <v>870</v>
      </c>
      <c r="C578" s="13" t="s">
        <v>67</v>
      </c>
    </row>
    <row r="579" spans="1:3" x14ac:dyDescent="0.3">
      <c r="A579" s="196">
        <v>2930000435</v>
      </c>
      <c r="B579" s="13" t="s">
        <v>877</v>
      </c>
      <c r="C579" s="13" t="s">
        <v>67</v>
      </c>
    </row>
    <row r="580" spans="1:3" x14ac:dyDescent="0.3">
      <c r="A580" s="196">
        <v>2930000535</v>
      </c>
      <c r="B580" s="13" t="s">
        <v>880</v>
      </c>
      <c r="C580" s="13" t="s">
        <v>67</v>
      </c>
    </row>
    <row r="581" spans="1:3" x14ac:dyDescent="0.3">
      <c r="A581" s="196">
        <v>2930100135</v>
      </c>
      <c r="B581" s="13" t="s">
        <v>882</v>
      </c>
      <c r="C581" s="13" t="s">
        <v>67</v>
      </c>
    </row>
    <row r="582" spans="1:3" x14ac:dyDescent="0.3">
      <c r="A582" s="196">
        <v>29302</v>
      </c>
      <c r="B582" s="13" t="s">
        <v>372</v>
      </c>
      <c r="C582" s="13" t="s">
        <v>67</v>
      </c>
    </row>
    <row r="583" spans="1:3" x14ac:dyDescent="0.3">
      <c r="A583" s="196">
        <v>2930200135</v>
      </c>
      <c r="B583" s="13" t="s">
        <v>864</v>
      </c>
      <c r="C583" s="13" t="s">
        <v>67</v>
      </c>
    </row>
    <row r="584" spans="1:3" x14ac:dyDescent="0.3">
      <c r="A584" s="196">
        <v>29303</v>
      </c>
      <c r="B584" s="13" t="s">
        <v>373</v>
      </c>
      <c r="C584" s="13" t="s">
        <v>67</v>
      </c>
    </row>
    <row r="585" spans="1:3" x14ac:dyDescent="0.3">
      <c r="A585" s="196">
        <v>2930300135</v>
      </c>
      <c r="B585" s="13" t="s">
        <v>871</v>
      </c>
      <c r="C585" s="13" t="s">
        <v>67</v>
      </c>
    </row>
    <row r="586" spans="1:3" x14ac:dyDescent="0.3">
      <c r="A586" s="196">
        <v>29305</v>
      </c>
      <c r="B586" s="13" t="s">
        <v>374</v>
      </c>
      <c r="C586" s="13" t="s">
        <v>67</v>
      </c>
    </row>
    <row r="587" spans="1:3" x14ac:dyDescent="0.3">
      <c r="A587" s="196">
        <v>2930500135</v>
      </c>
      <c r="B587" s="13" t="s">
        <v>879</v>
      </c>
      <c r="C587" s="13" t="s">
        <v>67</v>
      </c>
    </row>
    <row r="588" spans="1:3" x14ac:dyDescent="0.3">
      <c r="A588" s="196">
        <v>3000000008</v>
      </c>
      <c r="B588" s="13" t="s">
        <v>179</v>
      </c>
      <c r="C588" s="13" t="s">
        <v>67</v>
      </c>
    </row>
    <row r="589" spans="1:3" x14ac:dyDescent="0.3">
      <c r="A589" s="196">
        <v>30100</v>
      </c>
      <c r="B589" s="13" t="s">
        <v>375</v>
      </c>
      <c r="C589" s="13" t="s">
        <v>67</v>
      </c>
    </row>
    <row r="590" spans="1:3" x14ac:dyDescent="0.3">
      <c r="A590" s="196">
        <v>3010000108</v>
      </c>
      <c r="B590" s="13" t="s">
        <v>180</v>
      </c>
      <c r="C590" s="13" t="s">
        <v>67</v>
      </c>
    </row>
    <row r="591" spans="1:3" x14ac:dyDescent="0.3">
      <c r="A591" s="196">
        <v>3010000165</v>
      </c>
      <c r="B591" s="13" t="s">
        <v>171</v>
      </c>
      <c r="C591" s="13" t="s">
        <v>67</v>
      </c>
    </row>
    <row r="592" spans="1:3" x14ac:dyDescent="0.3">
      <c r="A592" s="196">
        <v>3010000208</v>
      </c>
      <c r="B592" s="13" t="s">
        <v>165</v>
      </c>
      <c r="C592" s="13" t="s">
        <v>67</v>
      </c>
    </row>
    <row r="593" spans="1:3" x14ac:dyDescent="0.3">
      <c r="A593" s="196">
        <v>3010000308</v>
      </c>
      <c r="B593" s="13" t="s">
        <v>172</v>
      </c>
      <c r="C593" s="13" t="s">
        <v>67</v>
      </c>
    </row>
    <row r="594" spans="1:3" x14ac:dyDescent="0.3">
      <c r="A594" s="196">
        <v>30110</v>
      </c>
      <c r="B594" s="13" t="s">
        <v>376</v>
      </c>
      <c r="C594" s="13" t="s">
        <v>67</v>
      </c>
    </row>
    <row r="595" spans="1:3" x14ac:dyDescent="0.3">
      <c r="A595" s="196">
        <v>3011000108</v>
      </c>
      <c r="B595" s="13" t="s">
        <v>176</v>
      </c>
      <c r="C595" s="13" t="s">
        <v>67</v>
      </c>
    </row>
    <row r="596" spans="1:3" x14ac:dyDescent="0.3">
      <c r="A596" s="196">
        <v>30120</v>
      </c>
      <c r="B596" s="13" t="s">
        <v>377</v>
      </c>
      <c r="C596" s="13" t="s">
        <v>67</v>
      </c>
    </row>
    <row r="597" spans="1:3" x14ac:dyDescent="0.3">
      <c r="A597" s="196">
        <v>3012000108</v>
      </c>
      <c r="B597" s="13" t="s">
        <v>167</v>
      </c>
      <c r="C597" s="13" t="s">
        <v>67</v>
      </c>
    </row>
    <row r="598" spans="1:3" x14ac:dyDescent="0.3">
      <c r="A598" s="196">
        <v>30130</v>
      </c>
      <c r="B598" s="13" t="s">
        <v>378</v>
      </c>
      <c r="C598" s="13" t="s">
        <v>67</v>
      </c>
    </row>
    <row r="599" spans="1:3" x14ac:dyDescent="0.3">
      <c r="A599" s="196">
        <v>3013000108</v>
      </c>
      <c r="B599" s="13" t="s">
        <v>170</v>
      </c>
      <c r="C599" s="13" t="s">
        <v>67</v>
      </c>
    </row>
    <row r="600" spans="1:3" x14ac:dyDescent="0.3">
      <c r="A600" s="196">
        <v>30140</v>
      </c>
      <c r="B600" s="13" t="s">
        <v>379</v>
      </c>
      <c r="C600" s="13" t="s">
        <v>67</v>
      </c>
    </row>
    <row r="601" spans="1:3" x14ac:dyDescent="0.3">
      <c r="A601" s="196">
        <v>3014000108</v>
      </c>
      <c r="B601" s="13" t="s">
        <v>174</v>
      </c>
      <c r="C601" s="13" t="s">
        <v>67</v>
      </c>
    </row>
    <row r="602" spans="1:3" x14ac:dyDescent="0.3">
      <c r="A602" s="196">
        <v>30150</v>
      </c>
      <c r="B602" s="13" t="s">
        <v>380</v>
      </c>
      <c r="C602" s="13" t="s">
        <v>67</v>
      </c>
    </row>
    <row r="603" spans="1:3" x14ac:dyDescent="0.3">
      <c r="A603" s="196">
        <v>3015000108</v>
      </c>
      <c r="B603" s="13" t="s">
        <v>175</v>
      </c>
      <c r="C603" s="13" t="s">
        <v>67</v>
      </c>
    </row>
    <row r="604" spans="1:3" x14ac:dyDescent="0.3">
      <c r="A604" s="196">
        <v>30160</v>
      </c>
      <c r="B604" s="13" t="s">
        <v>381</v>
      </c>
      <c r="C604" s="13" t="s">
        <v>67</v>
      </c>
    </row>
    <row r="605" spans="1:3" x14ac:dyDescent="0.3">
      <c r="A605" s="196">
        <v>3016000108</v>
      </c>
      <c r="B605" s="13" t="s">
        <v>169</v>
      </c>
      <c r="C605" s="13" t="s">
        <v>67</v>
      </c>
    </row>
    <row r="606" spans="1:3" x14ac:dyDescent="0.3">
      <c r="A606" s="196">
        <v>30180</v>
      </c>
      <c r="B606" s="13" t="s">
        <v>382</v>
      </c>
      <c r="C606" s="13" t="s">
        <v>67</v>
      </c>
    </row>
    <row r="607" spans="1:3" x14ac:dyDescent="0.3">
      <c r="A607" s="196">
        <v>3018000108</v>
      </c>
      <c r="B607" s="13" t="s">
        <v>166</v>
      </c>
      <c r="C607" s="13" t="s">
        <v>67</v>
      </c>
    </row>
    <row r="608" spans="1:3" x14ac:dyDescent="0.3">
      <c r="A608" s="196">
        <v>3019000108</v>
      </c>
      <c r="B608" s="13" t="s">
        <v>177</v>
      </c>
      <c r="C608" s="13" t="s">
        <v>67</v>
      </c>
    </row>
    <row r="609" spans="1:3" x14ac:dyDescent="0.3">
      <c r="A609" s="196">
        <v>30200</v>
      </c>
      <c r="B609" s="13" t="s">
        <v>383</v>
      </c>
      <c r="C609" s="13" t="s">
        <v>67</v>
      </c>
    </row>
    <row r="610" spans="1:3" x14ac:dyDescent="0.3">
      <c r="A610" s="196">
        <v>3020000108</v>
      </c>
      <c r="B610" s="13" t="s">
        <v>173</v>
      </c>
      <c r="C610" s="13" t="s">
        <v>67</v>
      </c>
    </row>
    <row r="611" spans="1:3" x14ac:dyDescent="0.3">
      <c r="A611" s="196">
        <v>30210</v>
      </c>
      <c r="B611" s="13" t="s">
        <v>384</v>
      </c>
      <c r="C611" s="13" t="s">
        <v>67</v>
      </c>
    </row>
    <row r="612" spans="1:3" x14ac:dyDescent="0.3">
      <c r="A612" s="196">
        <v>3021000108</v>
      </c>
      <c r="B612" s="13" t="s">
        <v>168</v>
      </c>
      <c r="C612" s="13" t="s">
        <v>67</v>
      </c>
    </row>
    <row r="613" spans="1:3" x14ac:dyDescent="0.3">
      <c r="A613" s="196">
        <v>3100000014</v>
      </c>
      <c r="B613" s="13" t="s">
        <v>181</v>
      </c>
      <c r="C613" s="13" t="s">
        <v>67</v>
      </c>
    </row>
    <row r="614" spans="1:3" x14ac:dyDescent="0.3">
      <c r="A614" s="196">
        <v>31100</v>
      </c>
      <c r="B614" s="13" t="s">
        <v>385</v>
      </c>
      <c r="C614" s="13" t="s">
        <v>67</v>
      </c>
    </row>
    <row r="615" spans="1:3" x14ac:dyDescent="0.3">
      <c r="A615" s="196">
        <v>3110000114</v>
      </c>
      <c r="B615" s="13" t="s">
        <v>488</v>
      </c>
      <c r="C615" s="13" t="s">
        <v>67</v>
      </c>
    </row>
    <row r="616" spans="1:3" x14ac:dyDescent="0.3">
      <c r="A616" s="196">
        <v>3110000165</v>
      </c>
      <c r="B616" s="13" t="s">
        <v>509</v>
      </c>
      <c r="C616" s="13" t="s">
        <v>67</v>
      </c>
    </row>
    <row r="617" spans="1:3" x14ac:dyDescent="0.3">
      <c r="A617" s="196">
        <v>31110</v>
      </c>
      <c r="B617" s="13" t="s">
        <v>386</v>
      </c>
      <c r="C617" s="13" t="s">
        <v>67</v>
      </c>
    </row>
    <row r="618" spans="1:3" x14ac:dyDescent="0.3">
      <c r="A618" s="196">
        <v>3111000114</v>
      </c>
      <c r="B618" s="13" t="s">
        <v>498</v>
      </c>
      <c r="C618" s="13" t="s">
        <v>67</v>
      </c>
    </row>
    <row r="619" spans="1:3" x14ac:dyDescent="0.3">
      <c r="A619" s="196">
        <v>3111000214</v>
      </c>
      <c r="B619" s="13" t="s">
        <v>503</v>
      </c>
      <c r="C619" s="13" t="s">
        <v>67</v>
      </c>
    </row>
    <row r="620" spans="1:3" x14ac:dyDescent="0.3">
      <c r="A620" s="196">
        <v>3111000314</v>
      </c>
      <c r="B620" s="13" t="s">
        <v>505</v>
      </c>
      <c r="C620" s="13" t="s">
        <v>67</v>
      </c>
    </row>
    <row r="621" spans="1:3" x14ac:dyDescent="0.3">
      <c r="A621" s="196">
        <v>3111000414</v>
      </c>
      <c r="B621" s="13" t="s">
        <v>506</v>
      </c>
      <c r="C621" s="13" t="s">
        <v>67</v>
      </c>
    </row>
    <row r="622" spans="1:3" x14ac:dyDescent="0.3">
      <c r="A622" s="196">
        <v>3111000514</v>
      </c>
      <c r="B622" s="13" t="s">
        <v>504</v>
      </c>
      <c r="C622" s="13" t="s">
        <v>67</v>
      </c>
    </row>
    <row r="623" spans="1:3" x14ac:dyDescent="0.3">
      <c r="A623" s="196">
        <v>3111000614</v>
      </c>
      <c r="B623" s="13" t="s">
        <v>514</v>
      </c>
      <c r="C623" s="13" t="s">
        <v>67</v>
      </c>
    </row>
    <row r="624" spans="1:3" x14ac:dyDescent="0.3">
      <c r="A624" s="196">
        <v>3111000714</v>
      </c>
      <c r="B624" s="13" t="s">
        <v>490</v>
      </c>
      <c r="C624" s="13" t="s">
        <v>67</v>
      </c>
    </row>
    <row r="625" spans="1:3" x14ac:dyDescent="0.3">
      <c r="A625" s="196">
        <v>31115</v>
      </c>
      <c r="B625" s="13" t="s">
        <v>387</v>
      </c>
      <c r="C625" s="13" t="s">
        <v>67</v>
      </c>
    </row>
    <row r="626" spans="1:3" x14ac:dyDescent="0.3">
      <c r="A626" s="196">
        <v>3111500114</v>
      </c>
      <c r="B626" s="13" t="s">
        <v>502</v>
      </c>
      <c r="C626" s="13" t="s">
        <v>67</v>
      </c>
    </row>
    <row r="627" spans="1:3" x14ac:dyDescent="0.3">
      <c r="A627" s="196">
        <v>31120</v>
      </c>
      <c r="B627" s="13" t="s">
        <v>388</v>
      </c>
      <c r="C627" s="13" t="s">
        <v>67</v>
      </c>
    </row>
    <row r="628" spans="1:3" x14ac:dyDescent="0.3">
      <c r="A628" s="196">
        <v>3112000114</v>
      </c>
      <c r="B628" s="13" t="s">
        <v>500</v>
      </c>
      <c r="C628" s="13" t="s">
        <v>67</v>
      </c>
    </row>
    <row r="629" spans="1:3" x14ac:dyDescent="0.3">
      <c r="A629" s="196">
        <v>3112000214</v>
      </c>
      <c r="B629" s="13" t="s">
        <v>508</v>
      </c>
      <c r="C629" s="13" t="s">
        <v>67</v>
      </c>
    </row>
    <row r="630" spans="1:3" x14ac:dyDescent="0.3">
      <c r="A630" s="196">
        <v>31130</v>
      </c>
      <c r="B630" s="13" t="s">
        <v>389</v>
      </c>
      <c r="C630" s="13" t="s">
        <v>67</v>
      </c>
    </row>
    <row r="631" spans="1:3" x14ac:dyDescent="0.3">
      <c r="A631" s="196">
        <v>3113000114</v>
      </c>
      <c r="B631" s="13" t="s">
        <v>483</v>
      </c>
      <c r="C631" s="13" t="s">
        <v>67</v>
      </c>
    </row>
    <row r="632" spans="1:3" x14ac:dyDescent="0.3">
      <c r="A632" s="196">
        <v>3113000214</v>
      </c>
      <c r="B632" s="13" t="s">
        <v>496</v>
      </c>
      <c r="C632" s="13" t="s">
        <v>67</v>
      </c>
    </row>
    <row r="633" spans="1:3" x14ac:dyDescent="0.3">
      <c r="A633" s="196">
        <v>3113000314</v>
      </c>
      <c r="B633" s="13" t="s">
        <v>497</v>
      </c>
      <c r="C633" s="13" t="s">
        <v>67</v>
      </c>
    </row>
    <row r="634" spans="1:3" x14ac:dyDescent="0.3">
      <c r="A634" s="196">
        <v>3113000414</v>
      </c>
      <c r="B634" s="13" t="s">
        <v>494</v>
      </c>
      <c r="C634" s="13" t="s">
        <v>67</v>
      </c>
    </row>
    <row r="635" spans="1:3" x14ac:dyDescent="0.3">
      <c r="A635" s="196">
        <v>3113000514</v>
      </c>
      <c r="B635" s="13" t="s">
        <v>491</v>
      </c>
      <c r="C635" s="13" t="s">
        <v>67</v>
      </c>
    </row>
    <row r="636" spans="1:3" x14ac:dyDescent="0.3">
      <c r="A636" s="196">
        <v>3113000614</v>
      </c>
      <c r="B636" s="13" t="s">
        <v>579</v>
      </c>
      <c r="C636" s="13" t="s">
        <v>67</v>
      </c>
    </row>
    <row r="637" spans="1:3" x14ac:dyDescent="0.3">
      <c r="A637" s="196">
        <v>3113000714</v>
      </c>
      <c r="B637" s="13" t="s">
        <v>490</v>
      </c>
      <c r="C637" s="13" t="s">
        <v>67</v>
      </c>
    </row>
    <row r="638" spans="1:3" x14ac:dyDescent="0.3">
      <c r="A638" s="196">
        <v>3113000814</v>
      </c>
      <c r="B638" s="13" t="s">
        <v>516</v>
      </c>
      <c r="C638" s="13" t="s">
        <v>67</v>
      </c>
    </row>
    <row r="639" spans="1:3" x14ac:dyDescent="0.3">
      <c r="A639" s="196">
        <v>3113000914</v>
      </c>
      <c r="B639" s="13" t="s">
        <v>517</v>
      </c>
      <c r="C639" s="13" t="s">
        <v>67</v>
      </c>
    </row>
    <row r="640" spans="1:3" x14ac:dyDescent="0.3">
      <c r="A640" s="196">
        <v>31134</v>
      </c>
      <c r="B640" s="13" t="s">
        <v>390</v>
      </c>
      <c r="C640" s="13" t="s">
        <v>67</v>
      </c>
    </row>
    <row r="641" spans="1:3" x14ac:dyDescent="0.3">
      <c r="A641" s="196">
        <v>3113414000</v>
      </c>
      <c r="B641" s="13" t="s">
        <v>495</v>
      </c>
      <c r="C641" s="13" t="s">
        <v>67</v>
      </c>
    </row>
    <row r="642" spans="1:3" x14ac:dyDescent="0.3">
      <c r="A642" s="196">
        <v>31136</v>
      </c>
      <c r="B642" s="13" t="s">
        <v>391</v>
      </c>
      <c r="C642" s="13" t="s">
        <v>67</v>
      </c>
    </row>
    <row r="643" spans="1:3" x14ac:dyDescent="0.3">
      <c r="A643" s="196">
        <v>3113614000</v>
      </c>
      <c r="B643" s="13" t="s">
        <v>831</v>
      </c>
      <c r="C643" s="13" t="s">
        <v>67</v>
      </c>
    </row>
    <row r="644" spans="1:3" x14ac:dyDescent="0.3">
      <c r="A644" s="196">
        <v>31137</v>
      </c>
      <c r="B644" s="13" t="s">
        <v>392</v>
      </c>
      <c r="C644" s="13" t="s">
        <v>67</v>
      </c>
    </row>
    <row r="645" spans="1:3" x14ac:dyDescent="0.3">
      <c r="A645" s="196">
        <v>3113714000</v>
      </c>
      <c r="B645" s="13" t="s">
        <v>490</v>
      </c>
      <c r="C645" s="13" t="s">
        <v>67</v>
      </c>
    </row>
    <row r="646" spans="1:3" x14ac:dyDescent="0.3">
      <c r="A646" s="196">
        <v>3114000114</v>
      </c>
      <c r="B646" s="13" t="s">
        <v>493</v>
      </c>
      <c r="C646" s="13" t="s">
        <v>67</v>
      </c>
    </row>
    <row r="647" spans="1:3" x14ac:dyDescent="0.3">
      <c r="A647" s="196">
        <v>31150</v>
      </c>
      <c r="B647" s="13" t="s">
        <v>393</v>
      </c>
      <c r="C647" s="13" t="s">
        <v>67</v>
      </c>
    </row>
    <row r="648" spans="1:3" x14ac:dyDescent="0.3">
      <c r="A648" s="196">
        <v>3115000114</v>
      </c>
      <c r="B648" s="13" t="s">
        <v>513</v>
      </c>
      <c r="C648" s="13" t="s">
        <v>67</v>
      </c>
    </row>
    <row r="649" spans="1:3" x14ac:dyDescent="0.3">
      <c r="A649" s="196">
        <v>31160</v>
      </c>
      <c r="B649" s="13" t="s">
        <v>394</v>
      </c>
      <c r="C649" s="13" t="s">
        <v>67</v>
      </c>
    </row>
    <row r="650" spans="1:3" x14ac:dyDescent="0.3">
      <c r="A650" s="196">
        <v>3116000114</v>
      </c>
      <c r="B650" s="13" t="s">
        <v>489</v>
      </c>
      <c r="C650" s="13" t="s">
        <v>67</v>
      </c>
    </row>
    <row r="651" spans="1:3" x14ac:dyDescent="0.3">
      <c r="A651" s="196">
        <v>31170</v>
      </c>
      <c r="B651" s="13" t="s">
        <v>395</v>
      </c>
      <c r="C651" s="13" t="s">
        <v>67</v>
      </c>
    </row>
    <row r="652" spans="1:3" x14ac:dyDescent="0.3">
      <c r="A652" s="196">
        <v>3117000114</v>
      </c>
      <c r="B652" s="13" t="s">
        <v>499</v>
      </c>
      <c r="C652" s="13" t="s">
        <v>67</v>
      </c>
    </row>
    <row r="653" spans="1:3" x14ac:dyDescent="0.3">
      <c r="A653" s="196">
        <v>31180</v>
      </c>
      <c r="B653" s="13" t="s">
        <v>396</v>
      </c>
      <c r="C653" s="13" t="s">
        <v>67</v>
      </c>
    </row>
    <row r="654" spans="1:3" x14ac:dyDescent="0.3">
      <c r="A654" s="196">
        <v>3118000114</v>
      </c>
      <c r="B654" s="13" t="s">
        <v>515</v>
      </c>
      <c r="C654" s="13" t="s">
        <v>67</v>
      </c>
    </row>
    <row r="655" spans="1:3" x14ac:dyDescent="0.3">
      <c r="A655" s="196">
        <v>31190</v>
      </c>
      <c r="B655" s="13" t="s">
        <v>397</v>
      </c>
      <c r="C655" s="13" t="s">
        <v>67</v>
      </c>
    </row>
    <row r="656" spans="1:3" x14ac:dyDescent="0.3">
      <c r="A656" s="196">
        <v>3119000114</v>
      </c>
      <c r="B656" s="13" t="s">
        <v>501</v>
      </c>
      <c r="C656" s="13" t="s">
        <v>67</v>
      </c>
    </row>
    <row r="657" spans="1:3" x14ac:dyDescent="0.3">
      <c r="A657" s="196">
        <v>3119000214</v>
      </c>
      <c r="B657" s="13" t="s">
        <v>484</v>
      </c>
      <c r="C657" s="13" t="s">
        <v>67</v>
      </c>
    </row>
    <row r="658" spans="1:3" x14ac:dyDescent="0.3">
      <c r="A658" s="196">
        <v>3120000114</v>
      </c>
      <c r="B658" s="13" t="s">
        <v>486</v>
      </c>
      <c r="C658" s="13" t="s">
        <v>67</v>
      </c>
    </row>
    <row r="659" spans="1:3" x14ac:dyDescent="0.3">
      <c r="A659" s="196">
        <v>31210</v>
      </c>
      <c r="B659" s="13" t="s">
        <v>398</v>
      </c>
      <c r="C659" s="13" t="s">
        <v>67</v>
      </c>
    </row>
    <row r="660" spans="1:3" x14ac:dyDescent="0.3">
      <c r="A660" s="196">
        <v>3121000147</v>
      </c>
      <c r="B660" s="13" t="s">
        <v>510</v>
      </c>
      <c r="C660" s="13" t="s">
        <v>67</v>
      </c>
    </row>
    <row r="661" spans="1:3" x14ac:dyDescent="0.3">
      <c r="A661" s="196">
        <v>3122000114</v>
      </c>
      <c r="B661" s="13" t="s">
        <v>485</v>
      </c>
      <c r="C661" s="13" t="s">
        <v>67</v>
      </c>
    </row>
    <row r="662" spans="1:3" x14ac:dyDescent="0.3">
      <c r="A662" s="196">
        <v>31230</v>
      </c>
      <c r="B662" s="13" t="s">
        <v>399</v>
      </c>
      <c r="C662" s="13" t="s">
        <v>67</v>
      </c>
    </row>
    <row r="663" spans="1:3" x14ac:dyDescent="0.3">
      <c r="A663" s="196">
        <v>3123000114</v>
      </c>
      <c r="B663" s="13" t="s">
        <v>580</v>
      </c>
      <c r="C663" s="13" t="s">
        <v>67</v>
      </c>
    </row>
    <row r="664" spans="1:3" x14ac:dyDescent="0.3">
      <c r="A664" s="196">
        <v>3123000214</v>
      </c>
      <c r="B664" s="13" t="s">
        <v>511</v>
      </c>
      <c r="C664" s="13" t="s">
        <v>67</v>
      </c>
    </row>
    <row r="665" spans="1:3" x14ac:dyDescent="0.3">
      <c r="A665" s="196">
        <v>3123000314</v>
      </c>
      <c r="B665" s="13" t="s">
        <v>507</v>
      </c>
      <c r="C665" s="13" t="s">
        <v>67</v>
      </c>
    </row>
    <row r="666" spans="1:3" x14ac:dyDescent="0.3">
      <c r="A666" s="196">
        <v>31240</v>
      </c>
      <c r="B666" s="13" t="s">
        <v>400</v>
      </c>
      <c r="C666" s="13" t="s">
        <v>67</v>
      </c>
    </row>
    <row r="667" spans="1:3" x14ac:dyDescent="0.3">
      <c r="A667" s="196">
        <v>3124000114</v>
      </c>
      <c r="B667" s="13" t="s">
        <v>518</v>
      </c>
      <c r="C667" s="13" t="s">
        <v>67</v>
      </c>
    </row>
    <row r="668" spans="1:3" x14ac:dyDescent="0.3">
      <c r="A668" s="196">
        <v>31250</v>
      </c>
      <c r="B668" s="13" t="s">
        <v>401</v>
      </c>
      <c r="C668" s="13" t="s">
        <v>67</v>
      </c>
    </row>
    <row r="669" spans="1:3" x14ac:dyDescent="0.3">
      <c r="A669" s="196">
        <v>3125000114</v>
      </c>
      <c r="B669" s="13" t="s">
        <v>512</v>
      </c>
      <c r="C669" s="13" t="s">
        <v>67</v>
      </c>
    </row>
    <row r="670" spans="1:3" x14ac:dyDescent="0.3">
      <c r="A670" s="196">
        <v>31260</v>
      </c>
      <c r="B670" s="13" t="s">
        <v>402</v>
      </c>
      <c r="C670" s="13" t="s">
        <v>67</v>
      </c>
    </row>
    <row r="671" spans="1:3" x14ac:dyDescent="0.3">
      <c r="A671" s="196">
        <v>3126000114</v>
      </c>
      <c r="B671" s="13" t="s">
        <v>492</v>
      </c>
      <c r="C671" s="13" t="s">
        <v>67</v>
      </c>
    </row>
    <row r="672" spans="1:3" x14ac:dyDescent="0.3">
      <c r="A672" s="196">
        <v>31270</v>
      </c>
      <c r="B672" s="13" t="s">
        <v>403</v>
      </c>
      <c r="C672" s="13" t="s">
        <v>67</v>
      </c>
    </row>
    <row r="673" spans="1:3" x14ac:dyDescent="0.3">
      <c r="A673" s="196">
        <v>3127000114</v>
      </c>
      <c r="B673" s="13" t="s">
        <v>487</v>
      </c>
      <c r="C673" s="13" t="s">
        <v>67</v>
      </c>
    </row>
    <row r="674" spans="1:3" x14ac:dyDescent="0.3">
      <c r="A674" s="196">
        <v>3200000005</v>
      </c>
      <c r="B674" s="13" t="s">
        <v>632</v>
      </c>
      <c r="C674" s="13" t="s">
        <v>67</v>
      </c>
    </row>
    <row r="675" spans="1:3" x14ac:dyDescent="0.3">
      <c r="A675" s="196">
        <v>32100</v>
      </c>
      <c r="B675" s="13" t="s">
        <v>404</v>
      </c>
      <c r="C675" s="13" t="s">
        <v>67</v>
      </c>
    </row>
    <row r="676" spans="1:3" x14ac:dyDescent="0.3">
      <c r="A676" s="196">
        <v>3210000105</v>
      </c>
      <c r="B676" s="13" t="s">
        <v>631</v>
      </c>
      <c r="C676" s="13" t="s">
        <v>67</v>
      </c>
    </row>
    <row r="677" spans="1:3" x14ac:dyDescent="0.3">
      <c r="A677" s="196">
        <v>3210000165</v>
      </c>
      <c r="B677" s="13" t="s">
        <v>630</v>
      </c>
      <c r="C677" s="13" t="s">
        <v>67</v>
      </c>
    </row>
    <row r="678" spans="1:3" x14ac:dyDescent="0.3">
      <c r="A678" s="196">
        <v>3210000205</v>
      </c>
      <c r="B678" s="13" t="s">
        <v>628</v>
      </c>
      <c r="C678" s="13" t="s">
        <v>67</v>
      </c>
    </row>
    <row r="679" spans="1:3" x14ac:dyDescent="0.3">
      <c r="A679" s="196">
        <v>3210000305</v>
      </c>
      <c r="B679" s="13" t="s">
        <v>629</v>
      </c>
      <c r="C679" s="13" t="s">
        <v>67</v>
      </c>
    </row>
    <row r="680" spans="1:3" x14ac:dyDescent="0.3">
      <c r="A680" s="196">
        <v>3210000405</v>
      </c>
      <c r="B680" s="13" t="s">
        <v>131</v>
      </c>
      <c r="C680" s="13" t="s">
        <v>67</v>
      </c>
    </row>
    <row r="681" spans="1:3" x14ac:dyDescent="0.3">
      <c r="A681" s="196">
        <v>32110</v>
      </c>
      <c r="B681" s="13" t="s">
        <v>405</v>
      </c>
      <c r="C681" s="13" t="s">
        <v>67</v>
      </c>
    </row>
    <row r="682" spans="1:3" x14ac:dyDescent="0.3">
      <c r="A682" s="196">
        <v>3211000105</v>
      </c>
      <c r="B682" s="13" t="s">
        <v>154</v>
      </c>
      <c r="C682" s="13" t="s">
        <v>67</v>
      </c>
    </row>
    <row r="683" spans="1:3" x14ac:dyDescent="0.3">
      <c r="A683" s="196">
        <v>32120</v>
      </c>
      <c r="B683" s="13" t="s">
        <v>406</v>
      </c>
      <c r="C683" s="13" t="s">
        <v>67</v>
      </c>
    </row>
    <row r="684" spans="1:3" x14ac:dyDescent="0.3">
      <c r="A684" s="196">
        <v>3212000105</v>
      </c>
      <c r="B684" s="13" t="s">
        <v>550</v>
      </c>
      <c r="C684" s="13" t="s">
        <v>67</v>
      </c>
    </row>
    <row r="685" spans="1:3" x14ac:dyDescent="0.3">
      <c r="A685" s="196">
        <v>3300000020</v>
      </c>
      <c r="B685" s="13" t="s">
        <v>841</v>
      </c>
      <c r="C685" s="13" t="s">
        <v>67</v>
      </c>
    </row>
    <row r="686" spans="1:3" x14ac:dyDescent="0.3">
      <c r="A686" s="196">
        <v>33100</v>
      </c>
      <c r="B686" s="13" t="s">
        <v>407</v>
      </c>
      <c r="C686" s="13" t="s">
        <v>67</v>
      </c>
    </row>
    <row r="687" spans="1:3" x14ac:dyDescent="0.3">
      <c r="A687" s="196">
        <v>3310000120</v>
      </c>
      <c r="B687" s="13" t="s">
        <v>637</v>
      </c>
      <c r="C687" s="13" t="s">
        <v>67</v>
      </c>
    </row>
    <row r="688" spans="1:3" x14ac:dyDescent="0.3">
      <c r="A688" s="196">
        <v>3310000121</v>
      </c>
      <c r="B688" s="13" t="s">
        <v>645</v>
      </c>
      <c r="C688" s="13" t="s">
        <v>67</v>
      </c>
    </row>
    <row r="689" spans="1:3" x14ac:dyDescent="0.3">
      <c r="A689" s="196">
        <v>3310000165</v>
      </c>
      <c r="B689" s="13" t="s">
        <v>642</v>
      </c>
      <c r="C689" s="13" t="s">
        <v>67</v>
      </c>
    </row>
    <row r="690" spans="1:3" x14ac:dyDescent="0.3">
      <c r="A690" s="196">
        <v>3310000220</v>
      </c>
      <c r="B690" s="13" t="s">
        <v>640</v>
      </c>
      <c r="C690" s="13" t="s">
        <v>67</v>
      </c>
    </row>
    <row r="691" spans="1:3" x14ac:dyDescent="0.3">
      <c r="A691" s="196">
        <v>3310000320</v>
      </c>
      <c r="B691" s="13" t="s">
        <v>641</v>
      </c>
      <c r="C691" s="13" t="s">
        <v>67</v>
      </c>
    </row>
    <row r="692" spans="1:3" x14ac:dyDescent="0.3">
      <c r="A692" s="196">
        <v>3310000420</v>
      </c>
      <c r="B692" s="13" t="s">
        <v>644</v>
      </c>
      <c r="C692" s="13" t="s">
        <v>67</v>
      </c>
    </row>
    <row r="693" spans="1:3" x14ac:dyDescent="0.3">
      <c r="A693" s="196">
        <v>3310000520</v>
      </c>
      <c r="B693" s="13" t="s">
        <v>636</v>
      </c>
      <c r="C693" s="13" t="s">
        <v>67</v>
      </c>
    </row>
    <row r="694" spans="1:3" x14ac:dyDescent="0.3">
      <c r="A694" s="196">
        <v>3310000720</v>
      </c>
      <c r="B694" s="13" t="s">
        <v>646</v>
      </c>
      <c r="C694" s="13" t="s">
        <v>67</v>
      </c>
    </row>
    <row r="695" spans="1:3" x14ac:dyDescent="0.3">
      <c r="A695" s="196">
        <v>33110</v>
      </c>
      <c r="B695" s="13" t="s">
        <v>408</v>
      </c>
      <c r="C695" s="13" t="s">
        <v>67</v>
      </c>
    </row>
    <row r="696" spans="1:3" x14ac:dyDescent="0.3">
      <c r="A696" s="196">
        <v>3311000120</v>
      </c>
      <c r="B696" s="13" t="s">
        <v>638</v>
      </c>
      <c r="C696" s="13" t="s">
        <v>67</v>
      </c>
    </row>
    <row r="697" spans="1:3" x14ac:dyDescent="0.3">
      <c r="A697" s="196">
        <v>33120</v>
      </c>
      <c r="B697" s="13" t="s">
        <v>409</v>
      </c>
      <c r="C697" s="13" t="s">
        <v>67</v>
      </c>
    </row>
    <row r="698" spans="1:3" x14ac:dyDescent="0.3">
      <c r="A698" s="196">
        <v>3312000150</v>
      </c>
      <c r="B698" s="13" t="s">
        <v>639</v>
      </c>
      <c r="C698" s="13" t="s">
        <v>67</v>
      </c>
    </row>
    <row r="699" spans="1:3" x14ac:dyDescent="0.3">
      <c r="A699" s="196">
        <v>33130</v>
      </c>
      <c r="B699" s="13" t="s">
        <v>410</v>
      </c>
      <c r="C699" s="13" t="s">
        <v>67</v>
      </c>
    </row>
    <row r="700" spans="1:3" x14ac:dyDescent="0.3">
      <c r="A700" s="196">
        <v>3313000120</v>
      </c>
      <c r="B700" s="13" t="s">
        <v>635</v>
      </c>
      <c r="C700" s="13" t="s">
        <v>67</v>
      </c>
    </row>
    <row r="701" spans="1:3" x14ac:dyDescent="0.3">
      <c r="A701" s="196">
        <v>3313000147</v>
      </c>
      <c r="B701" s="13" t="s">
        <v>643</v>
      </c>
      <c r="C701" s="13" t="s">
        <v>67</v>
      </c>
    </row>
    <row r="702" spans="1:3" x14ac:dyDescent="0.3">
      <c r="A702" s="196">
        <v>3400000026</v>
      </c>
      <c r="B702" s="13" t="s">
        <v>843</v>
      </c>
      <c r="C702" s="13" t="s">
        <v>67</v>
      </c>
    </row>
    <row r="703" spans="1:3" x14ac:dyDescent="0.3">
      <c r="A703" s="196">
        <v>34100</v>
      </c>
      <c r="B703" s="13" t="s">
        <v>411</v>
      </c>
      <c r="C703" s="13" t="s">
        <v>67</v>
      </c>
    </row>
    <row r="704" spans="1:3" x14ac:dyDescent="0.3">
      <c r="A704" s="196">
        <v>3410000126</v>
      </c>
      <c r="B704" s="13" t="s">
        <v>704</v>
      </c>
      <c r="C704" s="13" t="s">
        <v>67</v>
      </c>
    </row>
    <row r="705" spans="1:3" x14ac:dyDescent="0.3">
      <c r="A705" s="196">
        <v>3410000165</v>
      </c>
      <c r="B705" s="13" t="s">
        <v>717</v>
      </c>
      <c r="C705" s="13" t="s">
        <v>67</v>
      </c>
    </row>
    <row r="706" spans="1:3" x14ac:dyDescent="0.3">
      <c r="A706" s="196">
        <v>3410000226</v>
      </c>
      <c r="B706" s="13" t="s">
        <v>626</v>
      </c>
      <c r="C706" s="13" t="s">
        <v>67</v>
      </c>
    </row>
    <row r="707" spans="1:3" x14ac:dyDescent="0.3">
      <c r="A707" s="196">
        <v>3410000326</v>
      </c>
      <c r="B707" s="13" t="s">
        <v>710</v>
      </c>
      <c r="C707" s="13" t="s">
        <v>67</v>
      </c>
    </row>
    <row r="708" spans="1:3" x14ac:dyDescent="0.3">
      <c r="A708" s="196">
        <v>3410000426</v>
      </c>
      <c r="B708" s="13" t="s">
        <v>713</v>
      </c>
      <c r="C708" s="13" t="s">
        <v>67</v>
      </c>
    </row>
    <row r="709" spans="1:3" x14ac:dyDescent="0.3">
      <c r="A709" s="196">
        <v>3410000526</v>
      </c>
      <c r="B709" s="13" t="s">
        <v>712</v>
      </c>
      <c r="C709" s="13" t="s">
        <v>67</v>
      </c>
    </row>
    <row r="710" spans="1:3" x14ac:dyDescent="0.3">
      <c r="A710" s="196">
        <v>3410000626</v>
      </c>
      <c r="B710" s="13" t="s">
        <v>708</v>
      </c>
      <c r="C710" s="13" t="s">
        <v>67</v>
      </c>
    </row>
    <row r="711" spans="1:3" x14ac:dyDescent="0.3">
      <c r="A711" s="196">
        <v>3410000726</v>
      </c>
      <c r="B711" s="13" t="s">
        <v>714</v>
      </c>
      <c r="C711" s="13" t="s">
        <v>67</v>
      </c>
    </row>
    <row r="712" spans="1:3" x14ac:dyDescent="0.3">
      <c r="A712" s="196">
        <v>3410000826</v>
      </c>
      <c r="B712" s="13" t="s">
        <v>185</v>
      </c>
      <c r="C712" s="13" t="s">
        <v>67</v>
      </c>
    </row>
    <row r="713" spans="1:3" x14ac:dyDescent="0.3">
      <c r="A713" s="196">
        <v>3410000926</v>
      </c>
      <c r="B713" s="13" t="s">
        <v>716</v>
      </c>
      <c r="C713" s="13" t="s">
        <v>67</v>
      </c>
    </row>
    <row r="714" spans="1:3" x14ac:dyDescent="0.3">
      <c r="A714" s="196">
        <v>3410001026</v>
      </c>
      <c r="B714" s="13" t="s">
        <v>521</v>
      </c>
      <c r="C714" s="13" t="s">
        <v>67</v>
      </c>
    </row>
    <row r="715" spans="1:3" x14ac:dyDescent="0.3">
      <c r="A715" s="196">
        <v>3410001126</v>
      </c>
      <c r="B715" s="13" t="s">
        <v>522</v>
      </c>
      <c r="C715" s="13" t="s">
        <v>67</v>
      </c>
    </row>
    <row r="716" spans="1:3" x14ac:dyDescent="0.3">
      <c r="A716" s="196">
        <v>3412100102</v>
      </c>
      <c r="B716" s="13" t="s">
        <v>521</v>
      </c>
      <c r="C716" s="13" t="s">
        <v>67</v>
      </c>
    </row>
    <row r="717" spans="1:3" x14ac:dyDescent="0.3">
      <c r="A717" s="196">
        <v>34200</v>
      </c>
      <c r="B717" s="13" t="s">
        <v>412</v>
      </c>
      <c r="C717" s="13" t="s">
        <v>67</v>
      </c>
    </row>
    <row r="718" spans="1:3" x14ac:dyDescent="0.3">
      <c r="A718" s="196">
        <v>3420001226</v>
      </c>
      <c r="B718" s="13" t="s">
        <v>796</v>
      </c>
      <c r="C718" s="13" t="s">
        <v>67</v>
      </c>
    </row>
    <row r="719" spans="1:3" x14ac:dyDescent="0.3">
      <c r="A719" s="196">
        <v>3420010026</v>
      </c>
      <c r="B719" s="13" t="s">
        <v>163</v>
      </c>
      <c r="C719" s="13" t="s">
        <v>67</v>
      </c>
    </row>
    <row r="720" spans="1:3" x14ac:dyDescent="0.3">
      <c r="A720" s="196">
        <v>3420020026</v>
      </c>
      <c r="B720" s="13" t="s">
        <v>191</v>
      </c>
      <c r="C720" s="13" t="s">
        <v>67</v>
      </c>
    </row>
    <row r="721" spans="1:3" x14ac:dyDescent="0.3">
      <c r="A721" s="196">
        <v>3420030026</v>
      </c>
      <c r="B721" s="13" t="s">
        <v>626</v>
      </c>
      <c r="C721" s="13" t="s">
        <v>67</v>
      </c>
    </row>
    <row r="722" spans="1:3" x14ac:dyDescent="0.3">
      <c r="A722" s="196">
        <v>3420030826</v>
      </c>
      <c r="B722" s="13" t="s">
        <v>627</v>
      </c>
      <c r="C722" s="13" t="s">
        <v>67</v>
      </c>
    </row>
    <row r="723" spans="1:3" x14ac:dyDescent="0.3">
      <c r="A723" s="196">
        <v>3420040026</v>
      </c>
      <c r="B723" s="13" t="s">
        <v>667</v>
      </c>
      <c r="C723" s="13" t="s">
        <v>67</v>
      </c>
    </row>
    <row r="724" spans="1:3" x14ac:dyDescent="0.3">
      <c r="A724" s="196">
        <v>3420040826</v>
      </c>
      <c r="B724" s="13" t="s">
        <v>627</v>
      </c>
      <c r="C724" s="13" t="s">
        <v>67</v>
      </c>
    </row>
    <row r="725" spans="1:3" x14ac:dyDescent="0.3">
      <c r="A725" s="196">
        <v>3420050026</v>
      </c>
      <c r="B725" s="13" t="s">
        <v>747</v>
      </c>
      <c r="C725" s="13" t="s">
        <v>67</v>
      </c>
    </row>
    <row r="726" spans="1:3" x14ac:dyDescent="0.3">
      <c r="A726" s="196">
        <v>3420060026</v>
      </c>
      <c r="B726" s="13" t="s">
        <v>898</v>
      </c>
      <c r="C726" s="13" t="s">
        <v>67</v>
      </c>
    </row>
    <row r="727" spans="1:3" x14ac:dyDescent="0.3">
      <c r="A727" s="196">
        <v>3420060826</v>
      </c>
      <c r="B727" s="13" t="s">
        <v>896</v>
      </c>
      <c r="C727" s="13" t="s">
        <v>67</v>
      </c>
    </row>
    <row r="728" spans="1:3" x14ac:dyDescent="0.3">
      <c r="A728" s="196">
        <v>3420070026</v>
      </c>
      <c r="B728" s="13" t="s">
        <v>1084</v>
      </c>
      <c r="C728" s="13" t="s">
        <v>67</v>
      </c>
    </row>
    <row r="729" spans="1:3" x14ac:dyDescent="0.3">
      <c r="A729" s="196">
        <v>3421001126</v>
      </c>
      <c r="B729" s="13" t="s">
        <v>522</v>
      </c>
      <c r="C729" s="13" t="s">
        <v>67</v>
      </c>
    </row>
    <row r="730" spans="1:3" x14ac:dyDescent="0.3">
      <c r="A730" s="196">
        <v>3422000226</v>
      </c>
      <c r="B730" s="13" t="s">
        <v>626</v>
      </c>
      <c r="C730" s="13" t="s">
        <v>67</v>
      </c>
    </row>
    <row r="731" spans="1:3" x14ac:dyDescent="0.3">
      <c r="A731" s="196">
        <v>3422800226</v>
      </c>
      <c r="B731" s="13" t="s">
        <v>627</v>
      </c>
      <c r="C731" s="13" t="s">
        <v>67</v>
      </c>
    </row>
    <row r="732" spans="1:3" x14ac:dyDescent="0.3">
      <c r="A732" s="196">
        <v>3423000926</v>
      </c>
      <c r="B732" s="13" t="s">
        <v>898</v>
      </c>
      <c r="C732" s="13" t="s">
        <v>67</v>
      </c>
    </row>
    <row r="733" spans="1:3" x14ac:dyDescent="0.3">
      <c r="A733" s="196">
        <v>3423800926</v>
      </c>
      <c r="B733" s="13" t="s">
        <v>897</v>
      </c>
      <c r="C733" s="13" t="s">
        <v>67</v>
      </c>
    </row>
    <row r="734" spans="1:3" x14ac:dyDescent="0.3">
      <c r="A734" s="196">
        <v>34300</v>
      </c>
      <c r="B734" s="13" t="s">
        <v>413</v>
      </c>
      <c r="C734" s="13" t="s">
        <v>67</v>
      </c>
    </row>
    <row r="735" spans="1:3" x14ac:dyDescent="0.3">
      <c r="A735" s="196">
        <v>3430001326</v>
      </c>
      <c r="B735" s="13" t="s">
        <v>103</v>
      </c>
      <c r="C735" s="13" t="s">
        <v>67</v>
      </c>
    </row>
    <row r="736" spans="1:3" x14ac:dyDescent="0.3">
      <c r="A736" s="196">
        <v>3430010026</v>
      </c>
      <c r="B736" s="13" t="s">
        <v>707</v>
      </c>
      <c r="C736" s="13" t="s">
        <v>67</v>
      </c>
    </row>
    <row r="737" spans="1:3" x14ac:dyDescent="0.3">
      <c r="A737" s="196">
        <v>3430020026</v>
      </c>
      <c r="B737" s="13" t="s">
        <v>708</v>
      </c>
      <c r="C737" s="13" t="s">
        <v>67</v>
      </c>
    </row>
    <row r="738" spans="1:3" x14ac:dyDescent="0.3">
      <c r="A738" s="196">
        <v>3430020826</v>
      </c>
      <c r="B738" s="13" t="s">
        <v>709</v>
      </c>
      <c r="C738" s="13" t="s">
        <v>67</v>
      </c>
    </row>
    <row r="739" spans="1:3" x14ac:dyDescent="0.3">
      <c r="A739" s="196">
        <v>3430030026</v>
      </c>
      <c r="B739" s="13" t="s">
        <v>710</v>
      </c>
      <c r="C739" s="13" t="s">
        <v>67</v>
      </c>
    </row>
    <row r="740" spans="1:3" x14ac:dyDescent="0.3">
      <c r="A740" s="196">
        <v>3430030826</v>
      </c>
      <c r="B740" s="13" t="s">
        <v>711</v>
      </c>
      <c r="C740" s="13" t="s">
        <v>67</v>
      </c>
    </row>
    <row r="741" spans="1:3" x14ac:dyDescent="0.3">
      <c r="A741" s="196">
        <v>3430040026</v>
      </c>
      <c r="B741" s="13" t="s">
        <v>713</v>
      </c>
      <c r="C741" s="13" t="s">
        <v>67</v>
      </c>
    </row>
    <row r="742" spans="1:3" x14ac:dyDescent="0.3">
      <c r="A742" s="196">
        <v>3430050026</v>
      </c>
      <c r="B742" s="13" t="s">
        <v>714</v>
      </c>
      <c r="C742" s="13" t="s">
        <v>67</v>
      </c>
    </row>
    <row r="743" spans="1:3" x14ac:dyDescent="0.3">
      <c r="A743" s="196">
        <v>3430050826</v>
      </c>
      <c r="B743" s="13" t="s">
        <v>715</v>
      </c>
      <c r="C743" s="13" t="s">
        <v>67</v>
      </c>
    </row>
    <row r="744" spans="1:3" x14ac:dyDescent="0.3">
      <c r="A744" s="196">
        <v>3431001426</v>
      </c>
      <c r="B744" s="13" t="s">
        <v>707</v>
      </c>
      <c r="C744" s="13" t="s">
        <v>67</v>
      </c>
    </row>
    <row r="745" spans="1:3" x14ac:dyDescent="0.3">
      <c r="A745" s="196">
        <v>3432000626</v>
      </c>
      <c r="B745" s="13" t="s">
        <v>708</v>
      </c>
      <c r="C745" s="13" t="s">
        <v>67</v>
      </c>
    </row>
    <row r="746" spans="1:3" x14ac:dyDescent="0.3">
      <c r="A746" s="196">
        <v>3433000326</v>
      </c>
      <c r="B746" s="13" t="s">
        <v>710</v>
      </c>
      <c r="C746" s="13" t="s">
        <v>67</v>
      </c>
    </row>
    <row r="747" spans="1:3" x14ac:dyDescent="0.3">
      <c r="A747" s="196">
        <v>3433800326</v>
      </c>
      <c r="B747" s="13" t="s">
        <v>711</v>
      </c>
      <c r="C747" s="13" t="s">
        <v>67</v>
      </c>
    </row>
    <row r="748" spans="1:3" x14ac:dyDescent="0.3">
      <c r="A748" s="196">
        <v>3434000426</v>
      </c>
      <c r="B748" s="13" t="s">
        <v>713</v>
      </c>
      <c r="C748" s="13" t="s">
        <v>67</v>
      </c>
    </row>
    <row r="749" spans="1:3" x14ac:dyDescent="0.3">
      <c r="A749" s="196">
        <v>3435000726</v>
      </c>
      <c r="B749" s="13" t="s">
        <v>714</v>
      </c>
      <c r="C749" s="13" t="s">
        <v>67</v>
      </c>
    </row>
    <row r="750" spans="1:3" x14ac:dyDescent="0.3">
      <c r="A750" s="196">
        <v>34400</v>
      </c>
      <c r="B750" s="13" t="s">
        <v>414</v>
      </c>
      <c r="C750" s="13" t="s">
        <v>67</v>
      </c>
    </row>
    <row r="751" spans="1:3" x14ac:dyDescent="0.3">
      <c r="A751" s="196">
        <v>3440070826</v>
      </c>
      <c r="B751" s="13" t="s">
        <v>186</v>
      </c>
      <c r="C751" s="13" t="s">
        <v>67</v>
      </c>
    </row>
    <row r="752" spans="1:3" x14ac:dyDescent="0.3">
      <c r="A752" s="196">
        <v>3440080826</v>
      </c>
      <c r="B752" s="13" t="s">
        <v>204</v>
      </c>
      <c r="C752" s="13" t="s">
        <v>67</v>
      </c>
    </row>
    <row r="753" spans="1:3" x14ac:dyDescent="0.3">
      <c r="A753" s="196">
        <v>3440800826</v>
      </c>
      <c r="B753" s="13" t="s">
        <v>706</v>
      </c>
      <c r="C753" s="13" t="s">
        <v>67</v>
      </c>
    </row>
    <row r="754" spans="1:3" x14ac:dyDescent="0.3">
      <c r="A754" s="196">
        <v>3441801826</v>
      </c>
      <c r="B754" s="13" t="s">
        <v>186</v>
      </c>
      <c r="C754" s="13" t="s">
        <v>67</v>
      </c>
    </row>
    <row r="755" spans="1:3" x14ac:dyDescent="0.3">
      <c r="A755" s="196">
        <v>3442800826</v>
      </c>
      <c r="B755" s="13" t="s">
        <v>204</v>
      </c>
      <c r="C755" s="13" t="s">
        <v>67</v>
      </c>
    </row>
    <row r="756" spans="1:3" x14ac:dyDescent="0.3">
      <c r="A756" s="196">
        <v>34500</v>
      </c>
      <c r="B756" s="13" t="s">
        <v>415</v>
      </c>
      <c r="C756" s="13" t="s">
        <v>67</v>
      </c>
    </row>
    <row r="757" spans="1:3" x14ac:dyDescent="0.3">
      <c r="A757" s="196">
        <v>3450000126</v>
      </c>
      <c r="B757" s="13" t="s">
        <v>705</v>
      </c>
      <c r="C757" s="13" t="s">
        <v>67</v>
      </c>
    </row>
    <row r="758" spans="1:3" x14ac:dyDescent="0.3">
      <c r="A758" s="196">
        <v>3600000017</v>
      </c>
      <c r="B758" s="13" t="s">
        <v>574</v>
      </c>
      <c r="C758" s="13" t="s">
        <v>67</v>
      </c>
    </row>
    <row r="759" spans="1:3" x14ac:dyDescent="0.3">
      <c r="A759" s="196">
        <v>36100</v>
      </c>
      <c r="B759" s="13" t="s">
        <v>416</v>
      </c>
      <c r="C759" s="13" t="s">
        <v>67</v>
      </c>
    </row>
    <row r="760" spans="1:3" x14ac:dyDescent="0.3">
      <c r="A760" s="196">
        <v>3610000117</v>
      </c>
      <c r="B760" s="13" t="s">
        <v>852</v>
      </c>
      <c r="C760" s="13" t="s">
        <v>67</v>
      </c>
    </row>
    <row r="761" spans="1:3" x14ac:dyDescent="0.3">
      <c r="A761" s="196">
        <v>3610000165</v>
      </c>
      <c r="B761" s="13" t="s">
        <v>575</v>
      </c>
      <c r="C761" s="13" t="s">
        <v>67</v>
      </c>
    </row>
    <row r="762" spans="1:3" x14ac:dyDescent="0.3">
      <c r="A762" s="196">
        <v>36130</v>
      </c>
      <c r="B762" s="13" t="s">
        <v>417</v>
      </c>
      <c r="C762" s="13" t="s">
        <v>67</v>
      </c>
    </row>
    <row r="763" spans="1:3" x14ac:dyDescent="0.3">
      <c r="A763" s="196">
        <v>3613000117</v>
      </c>
      <c r="B763" s="13" t="s">
        <v>854</v>
      </c>
      <c r="C763" s="13" t="s">
        <v>67</v>
      </c>
    </row>
    <row r="764" spans="1:3" x14ac:dyDescent="0.3">
      <c r="A764" s="196">
        <v>36160</v>
      </c>
      <c r="B764" s="13" t="s">
        <v>418</v>
      </c>
      <c r="C764" s="13" t="s">
        <v>67</v>
      </c>
    </row>
    <row r="765" spans="1:3" x14ac:dyDescent="0.3">
      <c r="A765" s="196">
        <v>3616000117</v>
      </c>
      <c r="B765" s="13" t="s">
        <v>853</v>
      </c>
      <c r="C765" s="13" t="s">
        <v>67</v>
      </c>
    </row>
    <row r="766" spans="1:3" x14ac:dyDescent="0.3">
      <c r="A766" s="196">
        <v>3700000000</v>
      </c>
      <c r="B766" s="13" t="s">
        <v>939</v>
      </c>
      <c r="C766" s="13" t="s">
        <v>67</v>
      </c>
    </row>
    <row r="767" spans="1:3" x14ac:dyDescent="0.3">
      <c r="A767" s="196">
        <v>37100</v>
      </c>
      <c r="B767" s="13" t="s">
        <v>419</v>
      </c>
      <c r="C767" s="13" t="s">
        <v>67</v>
      </c>
    </row>
    <row r="768" spans="1:3" x14ac:dyDescent="0.3">
      <c r="A768" s="196">
        <v>3710000156</v>
      </c>
      <c r="B768" s="13" t="s">
        <v>950</v>
      </c>
      <c r="C768" s="13" t="s">
        <v>67</v>
      </c>
    </row>
    <row r="769" spans="1:3" x14ac:dyDescent="0.3">
      <c r="A769" s="196">
        <v>3710000184</v>
      </c>
      <c r="B769" s="13" t="s">
        <v>951</v>
      </c>
      <c r="C769" s="13" t="s">
        <v>67</v>
      </c>
    </row>
    <row r="770" spans="1:3" x14ac:dyDescent="0.3">
      <c r="A770" s="196">
        <v>3710000256</v>
      </c>
      <c r="B770" s="13" t="s">
        <v>890</v>
      </c>
      <c r="C770" s="13" t="s">
        <v>67</v>
      </c>
    </row>
    <row r="771" spans="1:3" x14ac:dyDescent="0.3">
      <c r="A771" s="196">
        <v>4000000000</v>
      </c>
      <c r="B771" s="13" t="s">
        <v>526</v>
      </c>
      <c r="C771" s="13" t="s">
        <v>67</v>
      </c>
    </row>
    <row r="772" spans="1:3" x14ac:dyDescent="0.3">
      <c r="A772" s="196">
        <v>40100</v>
      </c>
      <c r="B772" s="13" t="s">
        <v>420</v>
      </c>
      <c r="C772" s="13" t="s">
        <v>67</v>
      </c>
    </row>
    <row r="773" spans="1:3" x14ac:dyDescent="0.3">
      <c r="A773" s="196">
        <v>4010000123</v>
      </c>
      <c r="B773" s="13" t="s">
        <v>538</v>
      </c>
      <c r="C773" s="13" t="s">
        <v>67</v>
      </c>
    </row>
    <row r="774" spans="1:3" x14ac:dyDescent="0.3">
      <c r="A774" s="196">
        <v>4010000223</v>
      </c>
      <c r="B774" s="13" t="s">
        <v>738</v>
      </c>
      <c r="C774" s="13" t="s">
        <v>67</v>
      </c>
    </row>
    <row r="775" spans="1:3" x14ac:dyDescent="0.3">
      <c r="A775" s="196">
        <v>40101</v>
      </c>
      <c r="B775" s="13" t="s">
        <v>421</v>
      </c>
      <c r="C775" s="13" t="s">
        <v>67</v>
      </c>
    </row>
    <row r="776" spans="1:3" x14ac:dyDescent="0.3">
      <c r="A776" s="196">
        <v>4010100123</v>
      </c>
      <c r="B776" s="13" t="s">
        <v>149</v>
      </c>
      <c r="C776" s="13" t="s">
        <v>67</v>
      </c>
    </row>
    <row r="777" spans="1:3" x14ac:dyDescent="0.3">
      <c r="A777" s="196">
        <v>40102</v>
      </c>
      <c r="B777" s="13" t="s">
        <v>422</v>
      </c>
      <c r="C777" s="13" t="s">
        <v>67</v>
      </c>
    </row>
    <row r="778" spans="1:3" x14ac:dyDescent="0.3">
      <c r="A778" s="196">
        <v>4010200123</v>
      </c>
      <c r="B778" s="13" t="s">
        <v>164</v>
      </c>
      <c r="C778" s="13" t="s">
        <v>67</v>
      </c>
    </row>
    <row r="779" spans="1:3" x14ac:dyDescent="0.3">
      <c r="A779" s="196">
        <v>4010300123</v>
      </c>
      <c r="B779" s="13" t="s">
        <v>604</v>
      </c>
      <c r="C779" s="13" t="s">
        <v>67</v>
      </c>
    </row>
    <row r="780" spans="1:3" x14ac:dyDescent="0.3">
      <c r="A780" s="196">
        <v>40104</v>
      </c>
      <c r="B780" s="13" t="s">
        <v>66</v>
      </c>
      <c r="C780" s="13" t="s">
        <v>67</v>
      </c>
    </row>
    <row r="781" spans="1:3" x14ac:dyDescent="0.3">
      <c r="A781" s="196">
        <v>4010400123</v>
      </c>
      <c r="B781" s="13" t="s">
        <v>571</v>
      </c>
      <c r="C781" s="13" t="s">
        <v>67</v>
      </c>
    </row>
    <row r="782" spans="1:3" x14ac:dyDescent="0.3">
      <c r="A782" s="196">
        <v>4010500123</v>
      </c>
      <c r="B782" s="13" t="s">
        <v>594</v>
      </c>
      <c r="C782" s="13" t="s">
        <v>67</v>
      </c>
    </row>
    <row r="783" spans="1:3" x14ac:dyDescent="0.3">
      <c r="A783" s="196">
        <v>4100000011</v>
      </c>
      <c r="B783" s="13" t="s">
        <v>219</v>
      </c>
      <c r="C783" s="13" t="s">
        <v>67</v>
      </c>
    </row>
    <row r="784" spans="1:3" x14ac:dyDescent="0.3">
      <c r="A784" s="196">
        <v>41100</v>
      </c>
      <c r="B784" s="13" t="s">
        <v>423</v>
      </c>
      <c r="C784" s="13" t="s">
        <v>67</v>
      </c>
    </row>
    <row r="785" spans="1:3" x14ac:dyDescent="0.3">
      <c r="A785" s="196">
        <v>4110000111</v>
      </c>
      <c r="B785" s="13" t="s">
        <v>208</v>
      </c>
      <c r="C785" s="13" t="s">
        <v>67</v>
      </c>
    </row>
    <row r="786" spans="1:3" x14ac:dyDescent="0.3">
      <c r="A786" s="196">
        <v>4110000165</v>
      </c>
      <c r="B786" s="13" t="s">
        <v>212</v>
      </c>
      <c r="C786" s="13" t="s">
        <v>67</v>
      </c>
    </row>
    <row r="787" spans="1:3" x14ac:dyDescent="0.3">
      <c r="A787" s="196">
        <v>41101</v>
      </c>
      <c r="B787" s="13" t="s">
        <v>424</v>
      </c>
      <c r="C787" s="13" t="s">
        <v>67</v>
      </c>
    </row>
    <row r="788" spans="1:3" x14ac:dyDescent="0.3">
      <c r="A788" s="196">
        <v>4110100111</v>
      </c>
      <c r="B788" s="13" t="s">
        <v>221</v>
      </c>
      <c r="C788" s="13" t="s">
        <v>67</v>
      </c>
    </row>
    <row r="789" spans="1:3" x14ac:dyDescent="0.3">
      <c r="A789" s="196">
        <v>41102</v>
      </c>
      <c r="B789" s="13" t="s">
        <v>425</v>
      </c>
      <c r="C789" s="13" t="s">
        <v>67</v>
      </c>
    </row>
    <row r="790" spans="1:3" x14ac:dyDescent="0.3">
      <c r="A790" s="196">
        <v>4110200111</v>
      </c>
      <c r="B790" s="13" t="s">
        <v>213</v>
      </c>
      <c r="C790" s="13" t="s">
        <v>67</v>
      </c>
    </row>
    <row r="791" spans="1:3" x14ac:dyDescent="0.3">
      <c r="A791" s="196">
        <v>41103</v>
      </c>
      <c r="B791" s="13" t="s">
        <v>426</v>
      </c>
      <c r="C791" s="13" t="s">
        <v>67</v>
      </c>
    </row>
    <row r="792" spans="1:3" x14ac:dyDescent="0.3">
      <c r="A792" s="196">
        <v>4110300111</v>
      </c>
      <c r="B792" s="13" t="s">
        <v>218</v>
      </c>
      <c r="C792" s="13" t="s">
        <v>67</v>
      </c>
    </row>
    <row r="793" spans="1:3" x14ac:dyDescent="0.3">
      <c r="A793" s="196">
        <v>41104</v>
      </c>
      <c r="B793" s="13" t="s">
        <v>427</v>
      </c>
      <c r="C793" s="13" t="s">
        <v>67</v>
      </c>
    </row>
    <row r="794" spans="1:3" x14ac:dyDescent="0.3">
      <c r="A794" s="196">
        <v>4110400111</v>
      </c>
      <c r="B794" s="13" t="s">
        <v>220</v>
      </c>
      <c r="C794" s="13" t="s">
        <v>67</v>
      </c>
    </row>
    <row r="795" spans="1:3" x14ac:dyDescent="0.3">
      <c r="A795" s="196">
        <v>41106</v>
      </c>
      <c r="B795" s="13" t="s">
        <v>428</v>
      </c>
      <c r="C795" s="13" t="s">
        <v>67</v>
      </c>
    </row>
    <row r="796" spans="1:3" x14ac:dyDescent="0.3">
      <c r="A796" s="196">
        <v>4110600111</v>
      </c>
      <c r="B796" s="13" t="s">
        <v>216</v>
      </c>
      <c r="C796" s="13" t="s">
        <v>67</v>
      </c>
    </row>
    <row r="797" spans="1:3" x14ac:dyDescent="0.3">
      <c r="A797" s="196">
        <v>41107</v>
      </c>
      <c r="B797" s="13" t="s">
        <v>429</v>
      </c>
      <c r="C797" s="13" t="s">
        <v>67</v>
      </c>
    </row>
    <row r="798" spans="1:3" x14ac:dyDescent="0.3">
      <c r="A798" s="196">
        <v>4110700111</v>
      </c>
      <c r="B798" s="13" t="s">
        <v>214</v>
      </c>
      <c r="C798" s="13" t="s">
        <v>67</v>
      </c>
    </row>
    <row r="799" spans="1:3" x14ac:dyDescent="0.3">
      <c r="A799" s="196">
        <v>41108</v>
      </c>
      <c r="B799" s="13" t="s">
        <v>430</v>
      </c>
      <c r="C799" s="13" t="s">
        <v>67</v>
      </c>
    </row>
    <row r="800" spans="1:3" x14ac:dyDescent="0.3">
      <c r="A800" s="196">
        <v>4110800111</v>
      </c>
      <c r="B800" s="13" t="s">
        <v>210</v>
      </c>
      <c r="C800" s="13" t="s">
        <v>67</v>
      </c>
    </row>
    <row r="801" spans="1:3" x14ac:dyDescent="0.3">
      <c r="A801" s="196">
        <v>41110</v>
      </c>
      <c r="B801" s="13" t="s">
        <v>431</v>
      </c>
      <c r="C801" s="13" t="s">
        <v>67</v>
      </c>
    </row>
    <row r="802" spans="1:3" x14ac:dyDescent="0.3">
      <c r="A802" s="196">
        <v>4111000111</v>
      </c>
      <c r="B802" s="13" t="s">
        <v>215</v>
      </c>
      <c r="C802" s="13" t="s">
        <v>67</v>
      </c>
    </row>
    <row r="803" spans="1:3" x14ac:dyDescent="0.3">
      <c r="A803" s="196">
        <v>41112</v>
      </c>
      <c r="B803" s="13" t="s">
        <v>432</v>
      </c>
      <c r="C803" s="13" t="s">
        <v>67</v>
      </c>
    </row>
    <row r="804" spans="1:3" x14ac:dyDescent="0.3">
      <c r="A804" s="196">
        <v>4111200111</v>
      </c>
      <c r="B804" s="13" t="s">
        <v>211</v>
      </c>
      <c r="C804" s="13" t="s">
        <v>67</v>
      </c>
    </row>
    <row r="805" spans="1:3" x14ac:dyDescent="0.3">
      <c r="A805" s="196">
        <v>41113</v>
      </c>
      <c r="B805" s="13" t="s">
        <v>433</v>
      </c>
      <c r="C805" s="13" t="s">
        <v>67</v>
      </c>
    </row>
    <row r="806" spans="1:3" x14ac:dyDescent="0.3">
      <c r="A806" s="196">
        <v>4111300111</v>
      </c>
      <c r="B806" s="13" t="s">
        <v>207</v>
      </c>
      <c r="C806" s="13" t="s">
        <v>67</v>
      </c>
    </row>
    <row r="807" spans="1:3" x14ac:dyDescent="0.3">
      <c r="A807" s="196">
        <v>41114</v>
      </c>
      <c r="B807" s="13" t="s">
        <v>434</v>
      </c>
      <c r="C807" s="13" t="s">
        <v>67</v>
      </c>
    </row>
    <row r="808" spans="1:3" x14ac:dyDescent="0.3">
      <c r="A808" s="196">
        <v>4111400111</v>
      </c>
      <c r="B808" s="13" t="s">
        <v>209</v>
      </c>
      <c r="C808" s="13" t="s">
        <v>67</v>
      </c>
    </row>
    <row r="809" spans="1:3" x14ac:dyDescent="0.3">
      <c r="A809" s="196">
        <v>41115</v>
      </c>
      <c r="B809" s="13" t="s">
        <v>435</v>
      </c>
      <c r="C809" s="13" t="s">
        <v>67</v>
      </c>
    </row>
    <row r="810" spans="1:3" x14ac:dyDescent="0.3">
      <c r="A810" s="196">
        <v>4111500111</v>
      </c>
      <c r="B810" s="13" t="s">
        <v>217</v>
      </c>
      <c r="C810" s="13" t="s">
        <v>67</v>
      </c>
    </row>
    <row r="811" spans="1:3" x14ac:dyDescent="0.3">
      <c r="A811" s="196">
        <v>4200000023</v>
      </c>
      <c r="B811" s="13" t="s">
        <v>842</v>
      </c>
      <c r="C811" s="13" t="s">
        <v>67</v>
      </c>
    </row>
    <row r="812" spans="1:3" x14ac:dyDescent="0.3">
      <c r="A812" s="196">
        <v>42100</v>
      </c>
      <c r="B812" s="13" t="s">
        <v>436</v>
      </c>
      <c r="C812" s="13" t="s">
        <v>67</v>
      </c>
    </row>
    <row r="813" spans="1:3" x14ac:dyDescent="0.3">
      <c r="A813" s="196">
        <v>4210000123</v>
      </c>
      <c r="B813" s="13" t="s">
        <v>682</v>
      </c>
      <c r="C813" s="13" t="s">
        <v>67</v>
      </c>
    </row>
    <row r="814" spans="1:3" x14ac:dyDescent="0.3">
      <c r="A814" s="196">
        <v>4210000165</v>
      </c>
      <c r="B814" s="13" t="s">
        <v>684</v>
      </c>
      <c r="C814" s="13" t="s">
        <v>67</v>
      </c>
    </row>
    <row r="815" spans="1:3" x14ac:dyDescent="0.3">
      <c r="A815" s="196">
        <v>4210000223</v>
      </c>
      <c r="B815" s="13" t="s">
        <v>683</v>
      </c>
      <c r="C815" s="13" t="s">
        <v>67</v>
      </c>
    </row>
    <row r="816" spans="1:3" x14ac:dyDescent="0.3">
      <c r="A816" s="196">
        <v>4210000323</v>
      </c>
      <c r="B816" s="13" t="s">
        <v>681</v>
      </c>
      <c r="C816" s="13" t="s">
        <v>67</v>
      </c>
    </row>
    <row r="817" spans="1:3" x14ac:dyDescent="0.3">
      <c r="A817" s="196">
        <v>4210000623</v>
      </c>
      <c r="B817" s="13" t="s">
        <v>740</v>
      </c>
      <c r="C817" s="13" t="s">
        <v>67</v>
      </c>
    </row>
    <row r="818" spans="1:3" x14ac:dyDescent="0.3">
      <c r="A818" s="196">
        <v>4210000723</v>
      </c>
      <c r="B818" s="13" t="s">
        <v>737</v>
      </c>
      <c r="C818" s="13" t="s">
        <v>67</v>
      </c>
    </row>
    <row r="819" spans="1:3" x14ac:dyDescent="0.3">
      <c r="A819" s="196">
        <v>42101</v>
      </c>
      <c r="B819" s="13" t="s">
        <v>437</v>
      </c>
      <c r="C819" s="13" t="s">
        <v>67</v>
      </c>
    </row>
    <row r="820" spans="1:3" x14ac:dyDescent="0.3">
      <c r="A820" s="196">
        <v>4210100123</v>
      </c>
      <c r="B820" s="13" t="s">
        <v>109</v>
      </c>
      <c r="C820" s="13" t="s">
        <v>67</v>
      </c>
    </row>
    <row r="821" spans="1:3" x14ac:dyDescent="0.3">
      <c r="A821" s="196">
        <v>4210100223</v>
      </c>
      <c r="B821" s="13" t="s">
        <v>720</v>
      </c>
      <c r="C821" s="13" t="s">
        <v>67</v>
      </c>
    </row>
    <row r="822" spans="1:3" x14ac:dyDescent="0.3">
      <c r="A822" s="196">
        <v>42102</v>
      </c>
      <c r="B822" s="13" t="s">
        <v>438</v>
      </c>
      <c r="C822" s="13" t="s">
        <v>67</v>
      </c>
    </row>
    <row r="823" spans="1:3" x14ac:dyDescent="0.3">
      <c r="A823" s="196">
        <v>4210200123</v>
      </c>
      <c r="B823" s="13" t="s">
        <v>125</v>
      </c>
      <c r="C823" s="13" t="s">
        <v>67</v>
      </c>
    </row>
    <row r="824" spans="1:3" x14ac:dyDescent="0.3">
      <c r="A824" s="196">
        <v>4210200223</v>
      </c>
      <c r="B824" s="13" t="s">
        <v>583</v>
      </c>
      <c r="C824" s="13" t="s">
        <v>67</v>
      </c>
    </row>
    <row r="825" spans="1:3" x14ac:dyDescent="0.3">
      <c r="A825" s="196">
        <v>4210200323</v>
      </c>
      <c r="B825" s="13" t="s">
        <v>570</v>
      </c>
      <c r="C825" s="13" t="s">
        <v>67</v>
      </c>
    </row>
    <row r="826" spans="1:3" x14ac:dyDescent="0.3">
      <c r="A826" s="196">
        <v>42103</v>
      </c>
      <c r="B826" s="13" t="s">
        <v>439</v>
      </c>
      <c r="C826" s="13" t="s">
        <v>67</v>
      </c>
    </row>
    <row r="827" spans="1:3" x14ac:dyDescent="0.3">
      <c r="A827" s="196">
        <v>4210300123</v>
      </c>
      <c r="B827" s="13" t="s">
        <v>700</v>
      </c>
      <c r="C827" s="13" t="s">
        <v>67</v>
      </c>
    </row>
    <row r="828" spans="1:3" x14ac:dyDescent="0.3">
      <c r="A828" s="196">
        <v>42104</v>
      </c>
      <c r="B828" s="13" t="s">
        <v>440</v>
      </c>
      <c r="C828" s="13" t="s">
        <v>67</v>
      </c>
    </row>
    <row r="829" spans="1:3" x14ac:dyDescent="0.3">
      <c r="A829" s="196">
        <v>4210400123</v>
      </c>
      <c r="B829" s="13" t="s">
        <v>797</v>
      </c>
      <c r="C829" s="13" t="s">
        <v>67</v>
      </c>
    </row>
    <row r="830" spans="1:3" x14ac:dyDescent="0.3">
      <c r="A830" s="196">
        <v>4210400223</v>
      </c>
      <c r="B830" s="13" t="s">
        <v>917</v>
      </c>
      <c r="C830" s="13" t="s">
        <v>67</v>
      </c>
    </row>
    <row r="831" spans="1:3" x14ac:dyDescent="0.3">
      <c r="A831" s="196">
        <v>42105</v>
      </c>
      <c r="B831" s="13" t="s">
        <v>441</v>
      </c>
      <c r="C831" s="13" t="s">
        <v>67</v>
      </c>
    </row>
    <row r="832" spans="1:3" x14ac:dyDescent="0.3">
      <c r="A832" s="196">
        <v>4210500123</v>
      </c>
      <c r="B832" s="13" t="s">
        <v>802</v>
      </c>
      <c r="C832" s="13" t="s">
        <v>67</v>
      </c>
    </row>
    <row r="833" spans="1:3" x14ac:dyDescent="0.3">
      <c r="A833" s="196">
        <v>42106</v>
      </c>
      <c r="B833" s="13" t="s">
        <v>442</v>
      </c>
      <c r="C833" s="13" t="s">
        <v>67</v>
      </c>
    </row>
    <row r="834" spans="1:3" x14ac:dyDescent="0.3">
      <c r="A834" s="196">
        <v>4210600123</v>
      </c>
      <c r="B834" s="13" t="s">
        <v>752</v>
      </c>
      <c r="C834" s="13" t="s">
        <v>67</v>
      </c>
    </row>
    <row r="835" spans="1:3" x14ac:dyDescent="0.3">
      <c r="A835" s="196">
        <v>42107</v>
      </c>
      <c r="B835" s="13" t="s">
        <v>443</v>
      </c>
      <c r="C835" s="13" t="s">
        <v>67</v>
      </c>
    </row>
    <row r="836" spans="1:3" x14ac:dyDescent="0.3">
      <c r="A836" s="196">
        <v>4210700023</v>
      </c>
      <c r="B836" s="13" t="s">
        <v>111</v>
      </c>
      <c r="C836" s="13" t="s">
        <v>67</v>
      </c>
    </row>
    <row r="837" spans="1:3" x14ac:dyDescent="0.3">
      <c r="A837" s="196">
        <v>4210700123</v>
      </c>
      <c r="B837" s="13" t="s">
        <v>110</v>
      </c>
      <c r="C837" s="13" t="s">
        <v>67</v>
      </c>
    </row>
    <row r="838" spans="1:3" x14ac:dyDescent="0.3">
      <c r="A838" s="196">
        <v>4210700223</v>
      </c>
      <c r="B838" s="13" t="s">
        <v>750</v>
      </c>
      <c r="C838" s="13" t="s">
        <v>67</v>
      </c>
    </row>
    <row r="839" spans="1:3" x14ac:dyDescent="0.3">
      <c r="A839" s="196">
        <v>42109</v>
      </c>
      <c r="B839" s="13" t="s">
        <v>444</v>
      </c>
      <c r="C839" s="13" t="s">
        <v>67</v>
      </c>
    </row>
    <row r="840" spans="1:3" x14ac:dyDescent="0.3">
      <c r="A840" s="196">
        <v>4210900123</v>
      </c>
      <c r="B840" s="13" t="s">
        <v>539</v>
      </c>
      <c r="C840" s="13" t="s">
        <v>67</v>
      </c>
    </row>
    <row r="841" spans="1:3" x14ac:dyDescent="0.3">
      <c r="A841" s="196">
        <v>4210900223</v>
      </c>
      <c r="B841" s="13" t="s">
        <v>543</v>
      </c>
      <c r="C841" s="13" t="s">
        <v>67</v>
      </c>
    </row>
    <row r="842" spans="1:3" x14ac:dyDescent="0.3">
      <c r="A842" s="196">
        <v>4210900323</v>
      </c>
      <c r="B842" s="13" t="s">
        <v>540</v>
      </c>
      <c r="C842" s="13" t="s">
        <v>67</v>
      </c>
    </row>
    <row r="843" spans="1:3" x14ac:dyDescent="0.3">
      <c r="A843" s="196">
        <v>4210900423</v>
      </c>
      <c r="B843" s="13" t="s">
        <v>541</v>
      </c>
      <c r="C843" s="13" t="s">
        <v>67</v>
      </c>
    </row>
    <row r="844" spans="1:3" x14ac:dyDescent="0.3">
      <c r="A844" s="196">
        <v>4210900523</v>
      </c>
      <c r="B844" s="13" t="s">
        <v>542</v>
      </c>
      <c r="C844" s="13" t="s">
        <v>67</v>
      </c>
    </row>
    <row r="845" spans="1:3" x14ac:dyDescent="0.3">
      <c r="A845" s="196">
        <v>4210900623</v>
      </c>
      <c r="B845" s="13" t="s">
        <v>544</v>
      </c>
      <c r="C845" s="13" t="s">
        <v>67</v>
      </c>
    </row>
    <row r="846" spans="1:3" x14ac:dyDescent="0.3">
      <c r="A846" s="196">
        <v>4210904323</v>
      </c>
      <c r="B846" s="13" t="s">
        <v>541</v>
      </c>
      <c r="C846" s="13" t="s">
        <v>67</v>
      </c>
    </row>
    <row r="847" spans="1:3" x14ac:dyDescent="0.3">
      <c r="A847" s="196">
        <v>42111</v>
      </c>
      <c r="B847" s="13" t="s">
        <v>445</v>
      </c>
      <c r="C847" s="13" t="s">
        <v>67</v>
      </c>
    </row>
    <row r="848" spans="1:3" x14ac:dyDescent="0.3">
      <c r="A848" s="196">
        <v>4211100023</v>
      </c>
      <c r="B848" s="13" t="s">
        <v>685</v>
      </c>
      <c r="C848" s="13" t="s">
        <v>67</v>
      </c>
    </row>
    <row r="849" spans="1:3" x14ac:dyDescent="0.3">
      <c r="A849" s="196">
        <v>4211100123</v>
      </c>
      <c r="B849" s="13" t="s">
        <v>669</v>
      </c>
      <c r="C849" s="13" t="s">
        <v>67</v>
      </c>
    </row>
    <row r="850" spans="1:3" x14ac:dyDescent="0.3">
      <c r="A850" s="196">
        <v>4211100223</v>
      </c>
      <c r="B850" s="13" t="s">
        <v>691</v>
      </c>
      <c r="C850" s="13" t="s">
        <v>67</v>
      </c>
    </row>
    <row r="851" spans="1:3" x14ac:dyDescent="0.3">
      <c r="A851" s="196">
        <v>4211100300</v>
      </c>
      <c r="B851" s="13" t="s">
        <v>446</v>
      </c>
      <c r="C851" s="13" t="s">
        <v>67</v>
      </c>
    </row>
    <row r="852" spans="1:3" x14ac:dyDescent="0.3">
      <c r="A852" s="196">
        <v>4211100323</v>
      </c>
      <c r="B852" s="13" t="s">
        <v>672</v>
      </c>
      <c r="C852" s="13" t="s">
        <v>67</v>
      </c>
    </row>
    <row r="853" spans="1:3" x14ac:dyDescent="0.3">
      <c r="A853" s="196">
        <v>4211100423</v>
      </c>
      <c r="B853" s="13" t="s">
        <v>674</v>
      </c>
      <c r="C853" s="13" t="s">
        <v>67</v>
      </c>
    </row>
    <row r="854" spans="1:3" x14ac:dyDescent="0.3">
      <c r="A854" s="196">
        <v>4211100523</v>
      </c>
      <c r="B854" s="13" t="s">
        <v>676</v>
      </c>
      <c r="C854" s="13" t="s">
        <v>67</v>
      </c>
    </row>
    <row r="855" spans="1:3" x14ac:dyDescent="0.3">
      <c r="A855" s="196">
        <v>4211100623</v>
      </c>
      <c r="B855" s="13" t="s">
        <v>673</v>
      </c>
      <c r="C855" s="13" t="s">
        <v>67</v>
      </c>
    </row>
    <row r="856" spans="1:3" x14ac:dyDescent="0.3">
      <c r="A856" s="196">
        <v>4211100723</v>
      </c>
      <c r="B856" s="13" t="s">
        <v>689</v>
      </c>
      <c r="C856" s="13" t="s">
        <v>67</v>
      </c>
    </row>
    <row r="857" spans="1:3" x14ac:dyDescent="0.3">
      <c r="A857" s="196">
        <v>4211100823</v>
      </c>
      <c r="B857" s="13" t="s">
        <v>686</v>
      </c>
      <c r="C857" s="13" t="s">
        <v>67</v>
      </c>
    </row>
    <row r="858" spans="1:3" x14ac:dyDescent="0.3">
      <c r="A858" s="196">
        <v>4211100923</v>
      </c>
      <c r="B858" s="13" t="s">
        <v>690</v>
      </c>
      <c r="C858" s="13" t="s">
        <v>67</v>
      </c>
    </row>
    <row r="859" spans="1:3" x14ac:dyDescent="0.3">
      <c r="A859" s="197">
        <v>4211101023</v>
      </c>
      <c r="B859" s="28" t="s">
        <v>678</v>
      </c>
      <c r="C859" s="28" t="s">
        <v>67</v>
      </c>
    </row>
    <row r="860" spans="1:3" x14ac:dyDescent="0.3">
      <c r="A860" s="196">
        <v>4211101123</v>
      </c>
      <c r="B860" s="13" t="s">
        <v>693</v>
      </c>
      <c r="C860" s="13" t="s">
        <v>67</v>
      </c>
    </row>
    <row r="861" spans="1:3" x14ac:dyDescent="0.3">
      <c r="A861" s="196">
        <v>4211101223</v>
      </c>
      <c r="B861" s="13" t="s">
        <v>677</v>
      </c>
      <c r="C861" s="13" t="s">
        <v>67</v>
      </c>
    </row>
    <row r="862" spans="1:3" x14ac:dyDescent="0.3">
      <c r="A862" s="196">
        <v>4211101323</v>
      </c>
      <c r="B862" s="13" t="s">
        <v>695</v>
      </c>
      <c r="C862" s="13" t="s">
        <v>67</v>
      </c>
    </row>
    <row r="863" spans="1:3" x14ac:dyDescent="0.3">
      <c r="A863" s="196">
        <v>4211101423</v>
      </c>
      <c r="B863" s="13" t="s">
        <v>692</v>
      </c>
      <c r="C863" s="13" t="s">
        <v>67</v>
      </c>
    </row>
    <row r="864" spans="1:3" x14ac:dyDescent="0.3">
      <c r="A864" s="196">
        <v>4211101523</v>
      </c>
      <c r="B864" s="13" t="s">
        <v>675</v>
      </c>
      <c r="C864" s="13" t="s">
        <v>67</v>
      </c>
    </row>
    <row r="865" spans="1:3" x14ac:dyDescent="0.3">
      <c r="A865" s="196">
        <v>4211101623</v>
      </c>
      <c r="B865" s="13" t="s">
        <v>694</v>
      </c>
      <c r="C865" s="13" t="s">
        <v>67</v>
      </c>
    </row>
    <row r="866" spans="1:3" x14ac:dyDescent="0.3">
      <c r="A866" s="196">
        <v>4211101723</v>
      </c>
      <c r="B866" s="13" t="s">
        <v>687</v>
      </c>
      <c r="C866" s="13" t="s">
        <v>67</v>
      </c>
    </row>
    <row r="867" spans="1:3" x14ac:dyDescent="0.3">
      <c r="A867" s="196">
        <v>4211101823</v>
      </c>
      <c r="B867" s="13" t="s">
        <v>688</v>
      </c>
      <c r="C867" s="13" t="s">
        <v>67</v>
      </c>
    </row>
    <row r="868" spans="1:3" x14ac:dyDescent="0.3">
      <c r="A868" s="196">
        <v>4211101923</v>
      </c>
      <c r="B868" s="13" t="s">
        <v>671</v>
      </c>
      <c r="C868" s="13" t="s">
        <v>67</v>
      </c>
    </row>
    <row r="869" spans="1:3" x14ac:dyDescent="0.3">
      <c r="A869" s="196">
        <v>4211102023</v>
      </c>
      <c r="B869" s="13" t="s">
        <v>670</v>
      </c>
      <c r="C869" s="13" t="s">
        <v>67</v>
      </c>
    </row>
    <row r="870" spans="1:3" x14ac:dyDescent="0.3">
      <c r="A870" s="196">
        <v>42112</v>
      </c>
      <c r="B870" s="13" t="s">
        <v>447</v>
      </c>
      <c r="C870" s="13" t="s">
        <v>67</v>
      </c>
    </row>
    <row r="871" spans="1:3" x14ac:dyDescent="0.3">
      <c r="A871" s="196">
        <v>4211200123</v>
      </c>
      <c r="B871" s="13" t="s">
        <v>727</v>
      </c>
      <c r="C871" s="13" t="s">
        <v>67</v>
      </c>
    </row>
    <row r="872" spans="1:3" x14ac:dyDescent="0.3">
      <c r="A872" s="196">
        <v>4211200223</v>
      </c>
      <c r="B872" s="13" t="s">
        <v>735</v>
      </c>
      <c r="C872" s="13" t="s">
        <v>67</v>
      </c>
    </row>
    <row r="873" spans="1:3" x14ac:dyDescent="0.3">
      <c r="A873" s="196">
        <v>4211200323</v>
      </c>
      <c r="B873" s="13" t="s">
        <v>730</v>
      </c>
      <c r="C873" s="13" t="s">
        <v>67</v>
      </c>
    </row>
    <row r="874" spans="1:3" x14ac:dyDescent="0.3">
      <c r="A874" s="196">
        <v>4211200423</v>
      </c>
      <c r="B874" s="13" t="s">
        <v>732</v>
      </c>
      <c r="C874" s="13" t="s">
        <v>67</v>
      </c>
    </row>
    <row r="875" spans="1:3" x14ac:dyDescent="0.3">
      <c r="A875" s="196">
        <v>4211200523</v>
      </c>
      <c r="B875" s="13" t="s">
        <v>733</v>
      </c>
      <c r="C875" s="13" t="s">
        <v>67</v>
      </c>
    </row>
    <row r="876" spans="1:3" x14ac:dyDescent="0.3">
      <c r="A876" s="196">
        <v>4211200623</v>
      </c>
      <c r="B876" s="13" t="s">
        <v>728</v>
      </c>
      <c r="C876" s="13" t="s">
        <v>67</v>
      </c>
    </row>
    <row r="877" spans="1:3" x14ac:dyDescent="0.3">
      <c r="A877" s="196">
        <v>4211200723</v>
      </c>
      <c r="B877" s="13" t="s">
        <v>731</v>
      </c>
      <c r="C877" s="13" t="s">
        <v>67</v>
      </c>
    </row>
    <row r="878" spans="1:3" x14ac:dyDescent="0.3">
      <c r="A878" s="196">
        <v>4211200823</v>
      </c>
      <c r="B878" s="13" t="s">
        <v>729</v>
      </c>
      <c r="C878" s="13" t="s">
        <v>67</v>
      </c>
    </row>
    <row r="879" spans="1:3" x14ac:dyDescent="0.3">
      <c r="A879" s="196">
        <v>4211200923</v>
      </c>
      <c r="B879" s="13" t="s">
        <v>734</v>
      </c>
      <c r="C879" s="13" t="s">
        <v>67</v>
      </c>
    </row>
    <row r="880" spans="1:3" x14ac:dyDescent="0.3">
      <c r="A880" s="196">
        <v>42113</v>
      </c>
      <c r="B880" s="13" t="s">
        <v>448</v>
      </c>
      <c r="C880" s="13" t="s">
        <v>67</v>
      </c>
    </row>
    <row r="881" spans="1:3" x14ac:dyDescent="0.3">
      <c r="A881" s="196">
        <v>4211300123</v>
      </c>
      <c r="B881" s="13" t="s">
        <v>719</v>
      </c>
      <c r="C881" s="13" t="s">
        <v>67</v>
      </c>
    </row>
    <row r="882" spans="1:3" x14ac:dyDescent="0.3">
      <c r="A882" s="196">
        <v>42114</v>
      </c>
      <c r="B882" s="13" t="s">
        <v>449</v>
      </c>
      <c r="C882" s="13" t="s">
        <v>67</v>
      </c>
    </row>
    <row r="883" spans="1:3" x14ac:dyDescent="0.3">
      <c r="A883" s="196">
        <v>4211400123</v>
      </c>
      <c r="B883" s="13" t="s">
        <v>746</v>
      </c>
      <c r="C883" s="13" t="s">
        <v>67</v>
      </c>
    </row>
    <row r="884" spans="1:3" x14ac:dyDescent="0.3">
      <c r="A884" s="196">
        <v>42115</v>
      </c>
      <c r="B884" s="13" t="s">
        <v>450</v>
      </c>
      <c r="C884" s="13" t="s">
        <v>67</v>
      </c>
    </row>
    <row r="885" spans="1:3" x14ac:dyDescent="0.3">
      <c r="A885" s="196">
        <v>4211500023</v>
      </c>
      <c r="B885" s="13" t="s">
        <v>755</v>
      </c>
      <c r="C885" s="13" t="s">
        <v>67</v>
      </c>
    </row>
    <row r="886" spans="1:3" x14ac:dyDescent="0.3">
      <c r="A886" s="196">
        <v>4211500123</v>
      </c>
      <c r="B886" s="13" t="s">
        <v>754</v>
      </c>
      <c r="C886" s="13" t="s">
        <v>67</v>
      </c>
    </row>
    <row r="887" spans="1:3" x14ac:dyDescent="0.3">
      <c r="A887" s="196">
        <v>4211500223</v>
      </c>
      <c r="B887" s="13" t="s">
        <v>757</v>
      </c>
      <c r="C887" s="13" t="s">
        <v>67</v>
      </c>
    </row>
    <row r="888" spans="1:3" x14ac:dyDescent="0.3">
      <c r="A888" s="196">
        <v>4211500323</v>
      </c>
      <c r="B888" s="13" t="s">
        <v>758</v>
      </c>
      <c r="C888" s="13" t="s">
        <v>67</v>
      </c>
    </row>
    <row r="889" spans="1:3" x14ac:dyDescent="0.3">
      <c r="A889" s="196">
        <v>4211500423</v>
      </c>
      <c r="B889" s="13" t="s">
        <v>759</v>
      </c>
      <c r="C889" s="13" t="s">
        <v>67</v>
      </c>
    </row>
    <row r="890" spans="1:3" x14ac:dyDescent="0.3">
      <c r="A890" s="196">
        <v>4211500523</v>
      </c>
      <c r="B890" s="13" t="s">
        <v>760</v>
      </c>
      <c r="C890" s="13" t="s">
        <v>67</v>
      </c>
    </row>
    <row r="891" spans="1:3" x14ac:dyDescent="0.3">
      <c r="A891" s="196">
        <v>4211500623</v>
      </c>
      <c r="B891" s="13" t="s">
        <v>762</v>
      </c>
      <c r="C891" s="13" t="s">
        <v>67</v>
      </c>
    </row>
    <row r="892" spans="1:3" x14ac:dyDescent="0.3">
      <c r="A892" s="196">
        <v>4211500723</v>
      </c>
      <c r="B892" s="13" t="s">
        <v>763</v>
      </c>
      <c r="C892" s="13" t="s">
        <v>67</v>
      </c>
    </row>
    <row r="893" spans="1:3" x14ac:dyDescent="0.3">
      <c r="A893" s="196">
        <v>4211500823</v>
      </c>
      <c r="B893" s="13" t="s">
        <v>764</v>
      </c>
      <c r="C893" s="13" t="s">
        <v>67</v>
      </c>
    </row>
    <row r="894" spans="1:3" x14ac:dyDescent="0.3">
      <c r="A894" s="196">
        <v>4211501023</v>
      </c>
      <c r="B894" s="13" t="s">
        <v>761</v>
      </c>
      <c r="C894" s="13" t="s">
        <v>67</v>
      </c>
    </row>
    <row r="895" spans="1:3" x14ac:dyDescent="0.3">
      <c r="A895" s="196">
        <v>4211501123</v>
      </c>
      <c r="B895" s="13" t="s">
        <v>770</v>
      </c>
      <c r="C895" s="13" t="s">
        <v>67</v>
      </c>
    </row>
    <row r="896" spans="1:3" x14ac:dyDescent="0.3">
      <c r="A896" s="196">
        <v>4211501223</v>
      </c>
      <c r="B896" s="13" t="s">
        <v>773</v>
      </c>
      <c r="C896" s="13" t="s">
        <v>67</v>
      </c>
    </row>
    <row r="897" spans="1:3" x14ac:dyDescent="0.3">
      <c r="A897" s="196">
        <v>4211501323</v>
      </c>
      <c r="B897" s="13" t="s">
        <v>772</v>
      </c>
      <c r="C897" s="13" t="s">
        <v>67</v>
      </c>
    </row>
    <row r="898" spans="1:3" x14ac:dyDescent="0.3">
      <c r="A898" s="196">
        <v>4211501423</v>
      </c>
      <c r="B898" s="13" t="s">
        <v>775</v>
      </c>
      <c r="C898" s="13" t="s">
        <v>67</v>
      </c>
    </row>
    <row r="899" spans="1:3" x14ac:dyDescent="0.3">
      <c r="A899" s="196">
        <v>4211501523</v>
      </c>
      <c r="B899" s="13" t="s">
        <v>776</v>
      </c>
      <c r="C899" s="13" t="s">
        <v>67</v>
      </c>
    </row>
    <row r="900" spans="1:3" x14ac:dyDescent="0.3">
      <c r="A900" s="196">
        <v>4211501623</v>
      </c>
      <c r="B900" s="13" t="s">
        <v>778</v>
      </c>
      <c r="C900" s="13" t="s">
        <v>67</v>
      </c>
    </row>
    <row r="901" spans="1:3" x14ac:dyDescent="0.3">
      <c r="A901" s="196">
        <v>4211501723</v>
      </c>
      <c r="B901" s="13" t="s">
        <v>781</v>
      </c>
      <c r="C901" s="13" t="s">
        <v>67</v>
      </c>
    </row>
    <row r="902" spans="1:3" x14ac:dyDescent="0.3">
      <c r="A902" s="196">
        <v>4211501823</v>
      </c>
      <c r="B902" s="13" t="s">
        <v>785</v>
      </c>
      <c r="C902" s="13" t="s">
        <v>67</v>
      </c>
    </row>
    <row r="903" spans="1:3" x14ac:dyDescent="0.3">
      <c r="A903" s="196">
        <v>4211501923</v>
      </c>
      <c r="B903" s="13" t="s">
        <v>782</v>
      </c>
      <c r="C903" s="13" t="s">
        <v>67</v>
      </c>
    </row>
    <row r="904" spans="1:3" x14ac:dyDescent="0.3">
      <c r="A904" s="196">
        <v>4211502023</v>
      </c>
      <c r="B904" s="13" t="s">
        <v>783</v>
      </c>
      <c r="C904" s="13" t="s">
        <v>67</v>
      </c>
    </row>
    <row r="905" spans="1:3" x14ac:dyDescent="0.3">
      <c r="A905" s="196">
        <v>4211502123</v>
      </c>
      <c r="B905" s="13" t="s">
        <v>784</v>
      </c>
      <c r="C905" s="13" t="s">
        <v>67</v>
      </c>
    </row>
    <row r="906" spans="1:3" x14ac:dyDescent="0.3">
      <c r="A906" s="196">
        <v>4211502223</v>
      </c>
      <c r="B906" s="13" t="s">
        <v>786</v>
      </c>
      <c r="C906" s="13" t="s">
        <v>67</v>
      </c>
    </row>
    <row r="907" spans="1:3" x14ac:dyDescent="0.3">
      <c r="A907" s="196">
        <v>4211502323</v>
      </c>
      <c r="B907" s="13" t="s">
        <v>787</v>
      </c>
      <c r="C907" s="13" t="s">
        <v>67</v>
      </c>
    </row>
    <row r="908" spans="1:3" x14ac:dyDescent="0.3">
      <c r="A908" s="196">
        <v>4211502423</v>
      </c>
      <c r="B908" s="13" t="s">
        <v>788</v>
      </c>
      <c r="C908" s="13" t="s">
        <v>67</v>
      </c>
    </row>
    <row r="909" spans="1:3" x14ac:dyDescent="0.3">
      <c r="A909" s="196">
        <v>4211502523</v>
      </c>
      <c r="B909" s="13" t="s">
        <v>789</v>
      </c>
      <c r="C909" s="13" t="s">
        <v>67</v>
      </c>
    </row>
    <row r="910" spans="1:3" x14ac:dyDescent="0.3">
      <c r="A910" s="196">
        <v>4211502623</v>
      </c>
      <c r="B910" s="13" t="s">
        <v>790</v>
      </c>
      <c r="C910" s="13" t="s">
        <v>67</v>
      </c>
    </row>
    <row r="911" spans="1:3" x14ac:dyDescent="0.3">
      <c r="A911" s="196">
        <v>4211502723</v>
      </c>
      <c r="B911" s="13" t="s">
        <v>791</v>
      </c>
      <c r="C911" s="13" t="s">
        <v>67</v>
      </c>
    </row>
    <row r="912" spans="1:3" x14ac:dyDescent="0.3">
      <c r="A912" s="196">
        <v>4211502823</v>
      </c>
      <c r="B912" s="13" t="s">
        <v>792</v>
      </c>
      <c r="C912" s="13" t="s">
        <v>67</v>
      </c>
    </row>
    <row r="913" spans="1:3" x14ac:dyDescent="0.3">
      <c r="A913" s="196">
        <v>4211502923</v>
      </c>
      <c r="B913" s="13" t="s">
        <v>771</v>
      </c>
      <c r="C913" s="13" t="s">
        <v>67</v>
      </c>
    </row>
    <row r="914" spans="1:3" x14ac:dyDescent="0.3">
      <c r="A914" s="196">
        <v>4211503023</v>
      </c>
      <c r="B914" s="13" t="s">
        <v>794</v>
      </c>
      <c r="C914" s="13" t="s">
        <v>67</v>
      </c>
    </row>
    <row r="915" spans="1:3" x14ac:dyDescent="0.3">
      <c r="A915" s="196">
        <v>4211503123</v>
      </c>
      <c r="B915" s="13" t="s">
        <v>780</v>
      </c>
      <c r="C915" s="13" t="s">
        <v>67</v>
      </c>
    </row>
    <row r="916" spans="1:3" x14ac:dyDescent="0.3">
      <c r="A916" s="196">
        <v>4211503223</v>
      </c>
      <c r="B916" s="13" t="s">
        <v>795</v>
      </c>
      <c r="C916" s="13" t="s">
        <v>67</v>
      </c>
    </row>
    <row r="917" spans="1:3" x14ac:dyDescent="0.3">
      <c r="A917" s="196">
        <v>4211503323</v>
      </c>
      <c r="B917" s="13" t="s">
        <v>765</v>
      </c>
      <c r="C917" s="13" t="s">
        <v>67</v>
      </c>
    </row>
    <row r="918" spans="1:3" x14ac:dyDescent="0.3">
      <c r="A918" s="196">
        <v>4211503423</v>
      </c>
      <c r="B918" s="13" t="s">
        <v>779</v>
      </c>
      <c r="C918" s="13" t="s">
        <v>67</v>
      </c>
    </row>
    <row r="919" spans="1:3" x14ac:dyDescent="0.3">
      <c r="A919" s="196">
        <v>4211503523</v>
      </c>
      <c r="B919" s="13" t="s">
        <v>777</v>
      </c>
      <c r="C919" s="13" t="s">
        <v>67</v>
      </c>
    </row>
    <row r="920" spans="1:3" x14ac:dyDescent="0.3">
      <c r="A920" s="196">
        <v>4211503623</v>
      </c>
      <c r="B920" s="13" t="s">
        <v>769</v>
      </c>
      <c r="C920" s="13" t="s">
        <v>67</v>
      </c>
    </row>
    <row r="921" spans="1:3" x14ac:dyDescent="0.3">
      <c r="A921" s="196">
        <v>4211503723</v>
      </c>
      <c r="B921" s="13" t="s">
        <v>766</v>
      </c>
      <c r="C921" s="13" t="s">
        <v>67</v>
      </c>
    </row>
    <row r="922" spans="1:3" x14ac:dyDescent="0.3">
      <c r="A922" s="196">
        <v>4211503823</v>
      </c>
      <c r="B922" s="13" t="s">
        <v>774</v>
      </c>
      <c r="C922" s="13" t="s">
        <v>67</v>
      </c>
    </row>
    <row r="923" spans="1:3" x14ac:dyDescent="0.3">
      <c r="A923" s="196">
        <v>4211503923</v>
      </c>
      <c r="B923" s="13" t="s">
        <v>793</v>
      </c>
      <c r="C923" s="13" t="s">
        <v>67</v>
      </c>
    </row>
    <row r="924" spans="1:3" x14ac:dyDescent="0.3">
      <c r="A924" s="196">
        <v>4211504023</v>
      </c>
      <c r="B924" s="13" t="s">
        <v>768</v>
      </c>
      <c r="C924" s="13" t="s">
        <v>67</v>
      </c>
    </row>
    <row r="925" spans="1:3" x14ac:dyDescent="0.3">
      <c r="A925" s="196">
        <v>4211504123</v>
      </c>
      <c r="B925" s="13" t="s">
        <v>767</v>
      </c>
      <c r="C925" s="13" t="s">
        <v>67</v>
      </c>
    </row>
    <row r="926" spans="1:3" x14ac:dyDescent="0.3">
      <c r="A926" s="196">
        <v>4211504223</v>
      </c>
      <c r="B926" s="13" t="s">
        <v>756</v>
      </c>
      <c r="C926" s="13" t="s">
        <v>67</v>
      </c>
    </row>
    <row r="927" spans="1:3" x14ac:dyDescent="0.3">
      <c r="A927" s="196">
        <v>42116</v>
      </c>
      <c r="B927" s="13" t="s">
        <v>451</v>
      </c>
      <c r="C927" s="13" t="s">
        <v>67</v>
      </c>
    </row>
    <row r="928" spans="1:3" x14ac:dyDescent="0.3">
      <c r="A928" s="196">
        <v>4211600023</v>
      </c>
      <c r="B928" s="13" t="s">
        <v>821</v>
      </c>
      <c r="C928" s="13" t="s">
        <v>67</v>
      </c>
    </row>
    <row r="929" spans="1:3" x14ac:dyDescent="0.3">
      <c r="A929" s="196">
        <v>4211600123</v>
      </c>
      <c r="B929" s="13" t="s">
        <v>814</v>
      </c>
      <c r="C929" s="13" t="s">
        <v>67</v>
      </c>
    </row>
    <row r="930" spans="1:3" x14ac:dyDescent="0.3">
      <c r="A930" s="196">
        <v>4211600323</v>
      </c>
      <c r="B930" s="13" t="s">
        <v>813</v>
      </c>
      <c r="C930" s="13" t="s">
        <v>67</v>
      </c>
    </row>
    <row r="931" spans="1:3" x14ac:dyDescent="0.3">
      <c r="A931" s="196">
        <v>4211600423</v>
      </c>
      <c r="B931" s="13" t="s">
        <v>815</v>
      </c>
      <c r="C931" s="13" t="s">
        <v>67</v>
      </c>
    </row>
    <row r="932" spans="1:3" x14ac:dyDescent="0.3">
      <c r="A932" s="196">
        <v>4211600523</v>
      </c>
      <c r="B932" s="13" t="s">
        <v>820</v>
      </c>
      <c r="C932" s="13" t="s">
        <v>67</v>
      </c>
    </row>
    <row r="933" spans="1:3" x14ac:dyDescent="0.3">
      <c r="A933" s="196">
        <v>4211600623</v>
      </c>
      <c r="B933" s="13" t="s">
        <v>816</v>
      </c>
      <c r="C933" s="13" t="s">
        <v>67</v>
      </c>
    </row>
    <row r="934" spans="1:3" x14ac:dyDescent="0.3">
      <c r="A934" s="196">
        <v>4211600723</v>
      </c>
      <c r="B934" s="13" t="s">
        <v>817</v>
      </c>
      <c r="C934" s="13" t="s">
        <v>67</v>
      </c>
    </row>
    <row r="935" spans="1:3" x14ac:dyDescent="0.3">
      <c r="A935" s="196">
        <v>4211600823</v>
      </c>
      <c r="B935" s="13" t="s">
        <v>822</v>
      </c>
      <c r="C935" s="13" t="s">
        <v>67</v>
      </c>
    </row>
    <row r="936" spans="1:3" x14ac:dyDescent="0.3">
      <c r="A936" s="196">
        <v>4211600923</v>
      </c>
      <c r="B936" s="13" t="s">
        <v>818</v>
      </c>
      <c r="C936" s="13" t="s">
        <v>67</v>
      </c>
    </row>
    <row r="937" spans="1:3" x14ac:dyDescent="0.3">
      <c r="A937" s="196">
        <v>4211601023</v>
      </c>
      <c r="B937" s="13" t="s">
        <v>819</v>
      </c>
      <c r="C937" s="13" t="s">
        <v>67</v>
      </c>
    </row>
    <row r="938" spans="1:3" x14ac:dyDescent="0.3">
      <c r="A938" s="196">
        <v>4211601123</v>
      </c>
      <c r="B938" s="13" t="s">
        <v>826</v>
      </c>
      <c r="C938" s="13" t="s">
        <v>67</v>
      </c>
    </row>
    <row r="939" spans="1:3" x14ac:dyDescent="0.3">
      <c r="A939" s="196">
        <v>4211601223</v>
      </c>
      <c r="B939" s="13" t="s">
        <v>823</v>
      </c>
      <c r="C939" s="13" t="s">
        <v>67</v>
      </c>
    </row>
    <row r="940" spans="1:3" x14ac:dyDescent="0.3">
      <c r="A940" s="196">
        <v>4211601323</v>
      </c>
      <c r="B940" s="13" t="s">
        <v>824</v>
      </c>
      <c r="C940" s="13" t="s">
        <v>67</v>
      </c>
    </row>
    <row r="941" spans="1:3" x14ac:dyDescent="0.3">
      <c r="A941" s="196">
        <v>4211601423</v>
      </c>
      <c r="B941" s="13" t="s">
        <v>812</v>
      </c>
      <c r="C941" s="13" t="s">
        <v>67</v>
      </c>
    </row>
    <row r="942" spans="1:3" x14ac:dyDescent="0.3">
      <c r="A942" s="196">
        <v>4211601523</v>
      </c>
      <c r="B942" s="13" t="s">
        <v>825</v>
      </c>
      <c r="C942" s="13" t="s">
        <v>67</v>
      </c>
    </row>
    <row r="943" spans="1:3" x14ac:dyDescent="0.3">
      <c r="A943" s="196">
        <v>42117</v>
      </c>
      <c r="B943" s="13" t="s">
        <v>452</v>
      </c>
      <c r="C943" s="13" t="s">
        <v>67</v>
      </c>
    </row>
    <row r="944" spans="1:3" x14ac:dyDescent="0.3">
      <c r="A944" s="196">
        <v>4211700123</v>
      </c>
      <c r="B944" s="13" t="s">
        <v>223</v>
      </c>
      <c r="C944" s="13" t="s">
        <v>67</v>
      </c>
    </row>
    <row r="945" spans="1:3" x14ac:dyDescent="0.3">
      <c r="A945" s="196">
        <v>42118</v>
      </c>
      <c r="B945" s="13" t="s">
        <v>453</v>
      </c>
      <c r="C945" s="13" t="s">
        <v>67</v>
      </c>
    </row>
    <row r="946" spans="1:3" x14ac:dyDescent="0.3">
      <c r="A946" s="196">
        <v>4211800123</v>
      </c>
      <c r="B946" s="13" t="s">
        <v>829</v>
      </c>
      <c r="C946" s="13" t="s">
        <v>67</v>
      </c>
    </row>
    <row r="947" spans="1:3" x14ac:dyDescent="0.3">
      <c r="A947" s="196">
        <v>42119</v>
      </c>
      <c r="B947" s="13" t="s">
        <v>454</v>
      </c>
      <c r="C947" s="13" t="s">
        <v>67</v>
      </c>
    </row>
    <row r="948" spans="1:3" x14ac:dyDescent="0.3">
      <c r="A948" s="196">
        <v>4211900023</v>
      </c>
      <c r="B948" s="13" t="s">
        <v>909</v>
      </c>
      <c r="C948" s="13" t="s">
        <v>67</v>
      </c>
    </row>
    <row r="949" spans="1:3" x14ac:dyDescent="0.3">
      <c r="A949" s="196">
        <v>4211900123</v>
      </c>
      <c r="B949" s="13" t="s">
        <v>23</v>
      </c>
      <c r="C949" s="13" t="s">
        <v>67</v>
      </c>
    </row>
    <row r="950" spans="1:3" x14ac:dyDescent="0.3">
      <c r="A950" s="196">
        <v>4211900223</v>
      </c>
      <c r="B950" s="13" t="s">
        <v>900</v>
      </c>
      <c r="C950" s="13" t="s">
        <v>67</v>
      </c>
    </row>
    <row r="951" spans="1:3" x14ac:dyDescent="0.3">
      <c r="A951" s="196">
        <v>4211900323</v>
      </c>
      <c r="B951" s="13" t="s">
        <v>901</v>
      </c>
      <c r="C951" s="13" t="s">
        <v>67</v>
      </c>
    </row>
    <row r="952" spans="1:3" x14ac:dyDescent="0.3">
      <c r="A952" s="196">
        <v>4211900423</v>
      </c>
      <c r="B952" s="13" t="s">
        <v>904</v>
      </c>
      <c r="C952" s="13" t="s">
        <v>67</v>
      </c>
    </row>
    <row r="953" spans="1:3" x14ac:dyDescent="0.3">
      <c r="A953" s="196">
        <v>4211900523</v>
      </c>
      <c r="B953" s="13" t="s">
        <v>905</v>
      </c>
      <c r="C953" s="13" t="s">
        <v>67</v>
      </c>
    </row>
    <row r="954" spans="1:3" x14ac:dyDescent="0.3">
      <c r="A954" s="196">
        <v>4211900623</v>
      </c>
      <c r="B954" s="13" t="s">
        <v>906</v>
      </c>
      <c r="C954" s="13" t="s">
        <v>67</v>
      </c>
    </row>
    <row r="955" spans="1:3" x14ac:dyDescent="0.3">
      <c r="A955" s="196">
        <v>4211900723</v>
      </c>
      <c r="B955" s="13" t="s">
        <v>903</v>
      </c>
      <c r="C955" s="13" t="s">
        <v>67</v>
      </c>
    </row>
    <row r="956" spans="1:3" x14ac:dyDescent="0.3">
      <c r="A956" s="196">
        <v>4211900823</v>
      </c>
      <c r="B956" s="13" t="s">
        <v>907</v>
      </c>
      <c r="C956" s="13" t="s">
        <v>67</v>
      </c>
    </row>
    <row r="957" spans="1:3" x14ac:dyDescent="0.3">
      <c r="A957" s="196">
        <v>4211900923</v>
      </c>
      <c r="B957" s="13" t="s">
        <v>908</v>
      </c>
      <c r="C957" s="13" t="s">
        <v>67</v>
      </c>
    </row>
    <row r="958" spans="1:3" x14ac:dyDescent="0.3">
      <c r="A958" s="196">
        <v>4211901023</v>
      </c>
      <c r="B958" s="13" t="s">
        <v>899</v>
      </c>
      <c r="C958" s="13" t="s">
        <v>67</v>
      </c>
    </row>
    <row r="959" spans="1:3" x14ac:dyDescent="0.3">
      <c r="A959" s="196">
        <v>4211901123</v>
      </c>
      <c r="B959" s="13" t="s">
        <v>902</v>
      </c>
      <c r="C959" s="13" t="s">
        <v>67</v>
      </c>
    </row>
    <row r="960" spans="1:3" x14ac:dyDescent="0.3">
      <c r="A960" s="196">
        <v>4211901223</v>
      </c>
      <c r="B960" s="13" t="s">
        <v>911</v>
      </c>
      <c r="C960" s="13" t="s">
        <v>67</v>
      </c>
    </row>
    <row r="961" spans="1:3" x14ac:dyDescent="0.3">
      <c r="A961" s="196">
        <v>4211901323</v>
      </c>
      <c r="B961" s="13" t="s">
        <v>910</v>
      </c>
      <c r="C961" s="13" t="s">
        <v>67</v>
      </c>
    </row>
    <row r="962" spans="1:3" x14ac:dyDescent="0.3">
      <c r="A962" s="196">
        <v>42120</v>
      </c>
      <c r="B962" s="13" t="s">
        <v>455</v>
      </c>
      <c r="C962" s="13" t="s">
        <v>67</v>
      </c>
    </row>
    <row r="963" spans="1:3" x14ac:dyDescent="0.3">
      <c r="A963" s="196">
        <v>4212000123</v>
      </c>
      <c r="B963" s="13" t="s">
        <v>748</v>
      </c>
      <c r="C963" s="13" t="s">
        <v>67</v>
      </c>
    </row>
    <row r="964" spans="1:3" x14ac:dyDescent="0.3">
      <c r="A964" s="196">
        <v>4212000223</v>
      </c>
      <c r="B964" s="13" t="s">
        <v>482</v>
      </c>
      <c r="C964" s="13" t="s">
        <v>67</v>
      </c>
    </row>
    <row r="965" spans="1:3" x14ac:dyDescent="0.3">
      <c r="A965" s="196">
        <v>42121</v>
      </c>
      <c r="B965" s="13" t="s">
        <v>456</v>
      </c>
      <c r="C965" s="13" t="s">
        <v>67</v>
      </c>
    </row>
    <row r="966" spans="1:3" x14ac:dyDescent="0.3">
      <c r="A966" s="196">
        <v>4212100123</v>
      </c>
      <c r="B966" s="13" t="s">
        <v>150</v>
      </c>
      <c r="C966" s="13" t="s">
        <v>67</v>
      </c>
    </row>
    <row r="967" spans="1:3" x14ac:dyDescent="0.3">
      <c r="A967" s="196">
        <v>42122</v>
      </c>
      <c r="B967" s="13" t="s">
        <v>457</v>
      </c>
      <c r="C967" s="13" t="s">
        <v>67</v>
      </c>
    </row>
    <row r="968" spans="1:3" x14ac:dyDescent="0.3">
      <c r="A968" s="196">
        <v>4212200123</v>
      </c>
      <c r="B968" s="13" t="s">
        <v>808</v>
      </c>
      <c r="C968" s="13" t="s">
        <v>67</v>
      </c>
    </row>
    <row r="969" spans="1:3" x14ac:dyDescent="0.3">
      <c r="A969" s="196">
        <v>42123</v>
      </c>
      <c r="B969" s="13" t="s">
        <v>458</v>
      </c>
      <c r="C969" s="13" t="s">
        <v>67</v>
      </c>
    </row>
    <row r="970" spans="1:3" x14ac:dyDescent="0.3">
      <c r="A970" s="196">
        <v>4212300123</v>
      </c>
      <c r="B970" s="13" t="s">
        <v>834</v>
      </c>
      <c r="C970" s="13" t="s">
        <v>67</v>
      </c>
    </row>
    <row r="971" spans="1:3" x14ac:dyDescent="0.3">
      <c r="A971" s="196">
        <v>42124</v>
      </c>
      <c r="B971" s="13" t="s">
        <v>459</v>
      </c>
      <c r="C971" s="13" t="s">
        <v>67</v>
      </c>
    </row>
    <row r="972" spans="1:3" x14ac:dyDescent="0.3">
      <c r="A972" s="196">
        <v>4212400123</v>
      </c>
      <c r="B972" s="13" t="s">
        <v>127</v>
      </c>
      <c r="C972" s="13" t="s">
        <v>67</v>
      </c>
    </row>
    <row r="973" spans="1:3" x14ac:dyDescent="0.3">
      <c r="A973" s="196">
        <v>42125</v>
      </c>
      <c r="B973" s="13" t="s">
        <v>460</v>
      </c>
      <c r="C973" s="13" t="s">
        <v>67</v>
      </c>
    </row>
    <row r="974" spans="1:3" x14ac:dyDescent="0.3">
      <c r="A974" s="196">
        <v>4212500123</v>
      </c>
      <c r="B974" s="13" t="s">
        <v>192</v>
      </c>
      <c r="C974" s="13" t="s">
        <v>67</v>
      </c>
    </row>
    <row r="975" spans="1:3" x14ac:dyDescent="0.3">
      <c r="A975" s="196">
        <v>42126</v>
      </c>
      <c r="B975" s="13" t="s">
        <v>461</v>
      </c>
      <c r="C975" s="13" t="s">
        <v>67</v>
      </c>
    </row>
    <row r="976" spans="1:3" x14ac:dyDescent="0.3">
      <c r="A976" s="196">
        <v>4212600123</v>
      </c>
      <c r="B976" s="13" t="s">
        <v>573</v>
      </c>
      <c r="C976" s="13" t="s">
        <v>67</v>
      </c>
    </row>
    <row r="977" spans="1:3" x14ac:dyDescent="0.3">
      <c r="A977" s="196">
        <v>42127</v>
      </c>
      <c r="B977" s="13" t="s">
        <v>462</v>
      </c>
      <c r="C977" s="13" t="s">
        <v>67</v>
      </c>
    </row>
    <row r="978" spans="1:3" x14ac:dyDescent="0.3">
      <c r="A978" s="196">
        <v>4212700123</v>
      </c>
      <c r="B978" s="13" t="s">
        <v>718</v>
      </c>
      <c r="C978" s="13" t="s">
        <v>67</v>
      </c>
    </row>
    <row r="979" spans="1:3" x14ac:dyDescent="0.3">
      <c r="A979" s="196">
        <v>4212700223</v>
      </c>
      <c r="B979" s="13" t="s">
        <v>634</v>
      </c>
      <c r="C979" s="13" t="s">
        <v>67</v>
      </c>
    </row>
    <row r="980" spans="1:3" x14ac:dyDescent="0.3">
      <c r="A980" s="196">
        <v>4212700323</v>
      </c>
      <c r="B980" s="13" t="s">
        <v>798</v>
      </c>
      <c r="C980" s="13" t="s">
        <v>67</v>
      </c>
    </row>
    <row r="981" spans="1:3" x14ac:dyDescent="0.3">
      <c r="A981" s="196">
        <v>42128</v>
      </c>
      <c r="B981" s="13" t="s">
        <v>463</v>
      </c>
      <c r="C981" s="13" t="s">
        <v>67</v>
      </c>
    </row>
    <row r="982" spans="1:3" x14ac:dyDescent="0.3">
      <c r="A982" s="196">
        <v>4212800123</v>
      </c>
      <c r="B982" s="13" t="s">
        <v>680</v>
      </c>
      <c r="C982" s="13" t="s">
        <v>67</v>
      </c>
    </row>
    <row r="983" spans="1:3" x14ac:dyDescent="0.3">
      <c r="A983" s="196">
        <v>4212800223</v>
      </c>
      <c r="B983" s="13" t="s">
        <v>837</v>
      </c>
      <c r="C983" s="13" t="s">
        <v>67</v>
      </c>
    </row>
    <row r="984" spans="1:3" x14ac:dyDescent="0.3">
      <c r="A984" s="196">
        <v>4212800323</v>
      </c>
      <c r="B984" s="13" t="s">
        <v>108</v>
      </c>
      <c r="C984" s="13" t="s">
        <v>67</v>
      </c>
    </row>
    <row r="985" spans="1:3" x14ac:dyDescent="0.3">
      <c r="A985" s="196">
        <v>42129</v>
      </c>
      <c r="B985" s="13" t="s">
        <v>464</v>
      </c>
      <c r="C985" s="13" t="s">
        <v>67</v>
      </c>
    </row>
    <row r="986" spans="1:3" x14ac:dyDescent="0.3">
      <c r="A986" s="196">
        <v>4212900123</v>
      </c>
      <c r="B986" s="13" t="s">
        <v>601</v>
      </c>
      <c r="C986" s="13" t="s">
        <v>67</v>
      </c>
    </row>
    <row r="987" spans="1:3" x14ac:dyDescent="0.3">
      <c r="A987" s="196">
        <v>42130</v>
      </c>
      <c r="B987" s="13" t="s">
        <v>465</v>
      </c>
      <c r="C987" s="13" t="s">
        <v>67</v>
      </c>
    </row>
    <row r="988" spans="1:3" x14ac:dyDescent="0.3">
      <c r="A988" s="196">
        <v>4213000123</v>
      </c>
      <c r="B988" s="13" t="s">
        <v>600</v>
      </c>
      <c r="C988" s="13" t="s">
        <v>67</v>
      </c>
    </row>
    <row r="989" spans="1:3" x14ac:dyDescent="0.3">
      <c r="A989" s="196">
        <v>4213100323</v>
      </c>
      <c r="B989" s="13" t="s">
        <v>855</v>
      </c>
      <c r="C989" s="13" t="s">
        <v>67</v>
      </c>
    </row>
    <row r="990" spans="1:3" x14ac:dyDescent="0.3">
      <c r="A990" s="196">
        <v>42132</v>
      </c>
      <c r="B990" s="13" t="s">
        <v>466</v>
      </c>
      <c r="C990" s="13" t="s">
        <v>67</v>
      </c>
    </row>
    <row r="991" spans="1:3" x14ac:dyDescent="0.3">
      <c r="A991" s="196">
        <v>4213200123</v>
      </c>
      <c r="B991" s="13" t="s">
        <v>606</v>
      </c>
      <c r="C991" s="13" t="s">
        <v>67</v>
      </c>
    </row>
    <row r="992" spans="1:3" x14ac:dyDescent="0.3">
      <c r="A992" s="196">
        <v>42135</v>
      </c>
      <c r="B992" s="13" t="s">
        <v>467</v>
      </c>
      <c r="C992" s="13" t="s">
        <v>67</v>
      </c>
    </row>
    <row r="993" spans="1:3" x14ac:dyDescent="0.3">
      <c r="A993" s="196">
        <v>4213500123</v>
      </c>
      <c r="B993" s="13" t="s">
        <v>201</v>
      </c>
      <c r="C993" s="13" t="s">
        <v>67</v>
      </c>
    </row>
    <row r="994" spans="1:3" x14ac:dyDescent="0.3">
      <c r="A994" s="196">
        <v>4214000123</v>
      </c>
      <c r="B994" s="13" t="s">
        <v>681</v>
      </c>
      <c r="C994" s="13" t="s">
        <v>67</v>
      </c>
    </row>
    <row r="995" spans="1:3" x14ac:dyDescent="0.3">
      <c r="A995" s="196">
        <v>4214000223</v>
      </c>
      <c r="B995" s="13" t="s">
        <v>1087</v>
      </c>
      <c r="C995" s="13" t="s">
        <v>67</v>
      </c>
    </row>
    <row r="996" spans="1:3" x14ac:dyDescent="0.3">
      <c r="A996" s="196">
        <v>4214500123</v>
      </c>
      <c r="B996" s="13" t="s">
        <v>200</v>
      </c>
      <c r="C996" s="13" t="s">
        <v>67</v>
      </c>
    </row>
    <row r="997" spans="1:3" x14ac:dyDescent="0.3">
      <c r="A997" s="196">
        <v>42155</v>
      </c>
      <c r="B997" s="13" t="s">
        <v>468</v>
      </c>
      <c r="C997" s="13" t="s">
        <v>67</v>
      </c>
    </row>
    <row r="998" spans="1:3" x14ac:dyDescent="0.3">
      <c r="A998" s="196">
        <v>4215500123</v>
      </c>
      <c r="B998" s="13" t="s">
        <v>152</v>
      </c>
      <c r="C998" s="13" t="s">
        <v>67</v>
      </c>
    </row>
    <row r="999" spans="1:3" x14ac:dyDescent="0.3">
      <c r="A999" s="196">
        <v>42160</v>
      </c>
      <c r="B999" s="13" t="s">
        <v>469</v>
      </c>
      <c r="C999" s="13" t="s">
        <v>67</v>
      </c>
    </row>
    <row r="1000" spans="1:3" x14ac:dyDescent="0.3">
      <c r="A1000" s="196">
        <v>4216000123</v>
      </c>
      <c r="B1000" s="13" t="s">
        <v>519</v>
      </c>
      <c r="C1000" s="13" t="s">
        <v>67</v>
      </c>
    </row>
    <row r="1001" spans="1:3" x14ac:dyDescent="0.3">
      <c r="A1001" s="196">
        <v>42165</v>
      </c>
      <c r="B1001" s="13" t="s">
        <v>470</v>
      </c>
      <c r="C1001" s="13" t="s">
        <v>67</v>
      </c>
    </row>
    <row r="1002" spans="1:3" x14ac:dyDescent="0.3">
      <c r="A1002" s="196">
        <v>4216500123</v>
      </c>
      <c r="B1002" s="13" t="s">
        <v>749</v>
      </c>
      <c r="C1002" s="13" t="s">
        <v>67</v>
      </c>
    </row>
    <row r="1003" spans="1:3" x14ac:dyDescent="0.3">
      <c r="A1003" s="196">
        <v>42170</v>
      </c>
      <c r="B1003" s="13" t="s">
        <v>471</v>
      </c>
      <c r="C1003" s="13" t="s">
        <v>67</v>
      </c>
    </row>
    <row r="1004" spans="1:3" x14ac:dyDescent="0.3">
      <c r="A1004" s="196">
        <v>4217000123</v>
      </c>
      <c r="B1004" s="13" t="s">
        <v>153</v>
      </c>
      <c r="C1004" s="13" t="s">
        <v>67</v>
      </c>
    </row>
    <row r="1005" spans="1:3" x14ac:dyDescent="0.3">
      <c r="A1005" s="196">
        <v>42180</v>
      </c>
      <c r="B1005" s="13" t="s">
        <v>472</v>
      </c>
      <c r="C1005" s="13" t="s">
        <v>67</v>
      </c>
    </row>
    <row r="1006" spans="1:3" x14ac:dyDescent="0.3">
      <c r="A1006" s="196">
        <v>4218000123</v>
      </c>
      <c r="B1006" s="13" t="s">
        <v>222</v>
      </c>
      <c r="C1006" s="13" t="s">
        <v>67</v>
      </c>
    </row>
    <row r="1007" spans="1:3" x14ac:dyDescent="0.3">
      <c r="A1007" s="196">
        <v>42190</v>
      </c>
      <c r="B1007" s="13" t="s">
        <v>473</v>
      </c>
      <c r="C1007" s="13" t="s">
        <v>67</v>
      </c>
    </row>
    <row r="1008" spans="1:3" x14ac:dyDescent="0.3">
      <c r="A1008" s="196">
        <v>4219000123</v>
      </c>
      <c r="B1008" s="13" t="s">
        <v>117</v>
      </c>
      <c r="C1008" s="13" t="s">
        <v>67</v>
      </c>
    </row>
    <row r="1009" spans="1:3" x14ac:dyDescent="0.3">
      <c r="A1009" s="196">
        <v>42323</v>
      </c>
      <c r="B1009" s="13" t="s">
        <v>474</v>
      </c>
      <c r="C1009" s="13" t="s">
        <v>67</v>
      </c>
    </row>
    <row r="1010" spans="1:3" x14ac:dyDescent="0.3">
      <c r="A1010" s="196">
        <v>4300000029</v>
      </c>
      <c r="B1010" s="13" t="s">
        <v>726</v>
      </c>
      <c r="C1010" s="13" t="s">
        <v>67</v>
      </c>
    </row>
    <row r="1011" spans="1:3" x14ac:dyDescent="0.3">
      <c r="A1011" s="196">
        <v>43100</v>
      </c>
      <c r="B1011" s="13" t="s">
        <v>475</v>
      </c>
      <c r="C1011" s="13" t="s">
        <v>67</v>
      </c>
    </row>
    <row r="1012" spans="1:3" x14ac:dyDescent="0.3">
      <c r="A1012" s="196">
        <v>4310000129</v>
      </c>
      <c r="B1012" s="13" t="s">
        <v>721</v>
      </c>
      <c r="C1012" s="13" t="s">
        <v>67</v>
      </c>
    </row>
    <row r="1013" spans="1:3" x14ac:dyDescent="0.3">
      <c r="A1013" s="196">
        <v>4310000165</v>
      </c>
      <c r="B1013" s="13" t="s">
        <v>725</v>
      </c>
      <c r="C1013" s="13" t="s">
        <v>67</v>
      </c>
    </row>
    <row r="1014" spans="1:3" x14ac:dyDescent="0.3">
      <c r="A1014" s="196">
        <v>4310000229</v>
      </c>
      <c r="B1014" s="13" t="s">
        <v>722</v>
      </c>
      <c r="C1014" s="13" t="s">
        <v>67</v>
      </c>
    </row>
    <row r="1015" spans="1:3" x14ac:dyDescent="0.3">
      <c r="A1015" s="196">
        <v>4310000329</v>
      </c>
      <c r="B1015" s="13" t="s">
        <v>723</v>
      </c>
      <c r="C1015" s="13" t="s">
        <v>67</v>
      </c>
    </row>
    <row r="1016" spans="1:3" x14ac:dyDescent="0.3">
      <c r="A1016" s="196">
        <v>4310000429</v>
      </c>
      <c r="B1016" s="13" t="s">
        <v>724</v>
      </c>
      <c r="C1016" s="13" t="s">
        <v>67</v>
      </c>
    </row>
    <row r="1017" spans="1:3" x14ac:dyDescent="0.3">
      <c r="A1017" s="196">
        <v>4500000022</v>
      </c>
      <c r="B1017" s="13" t="s">
        <v>840</v>
      </c>
      <c r="C1017" s="13" t="s">
        <v>67</v>
      </c>
    </row>
    <row r="1018" spans="1:3" x14ac:dyDescent="0.3">
      <c r="A1018" s="196">
        <v>45101</v>
      </c>
      <c r="B1018" s="13" t="s">
        <v>476</v>
      </c>
      <c r="C1018" s="13" t="s">
        <v>67</v>
      </c>
    </row>
    <row r="1019" spans="1:3" x14ac:dyDescent="0.3">
      <c r="A1019" s="196">
        <v>4510100122</v>
      </c>
      <c r="B1019" s="13" t="s">
        <v>839</v>
      </c>
      <c r="C1019" s="13" t="s">
        <v>67</v>
      </c>
    </row>
    <row r="1020" spans="1:3" x14ac:dyDescent="0.3">
      <c r="A1020" s="196">
        <v>45102</v>
      </c>
      <c r="B1020" s="13" t="s">
        <v>477</v>
      </c>
      <c r="C1020" s="13" t="s">
        <v>67</v>
      </c>
    </row>
    <row r="1021" spans="1:3" x14ac:dyDescent="0.3">
      <c r="A1021" s="196">
        <v>4510200122</v>
      </c>
      <c r="B1021" s="13" t="s">
        <v>525</v>
      </c>
      <c r="C1021" s="13" t="s">
        <v>67</v>
      </c>
    </row>
    <row r="1022" spans="1:3" x14ac:dyDescent="0.3">
      <c r="A1022" s="196">
        <v>45103</v>
      </c>
      <c r="B1022" s="13" t="s">
        <v>478</v>
      </c>
      <c r="C1022" s="13" t="s">
        <v>67</v>
      </c>
    </row>
    <row r="1023" spans="1:3" x14ac:dyDescent="0.3">
      <c r="A1023" s="196">
        <v>4510300122</v>
      </c>
      <c r="B1023" s="13" t="s">
        <v>126</v>
      </c>
      <c r="C1023" s="13" t="s">
        <v>67</v>
      </c>
    </row>
    <row r="1024" spans="1:3" x14ac:dyDescent="0.3">
      <c r="A1024" s="196">
        <v>45104</v>
      </c>
      <c r="B1024" s="13" t="s">
        <v>479</v>
      </c>
      <c r="C1024" s="13" t="s">
        <v>67</v>
      </c>
    </row>
    <row r="1025" spans="1:3" x14ac:dyDescent="0.3">
      <c r="A1025" s="196">
        <v>4510400122</v>
      </c>
      <c r="B1025" s="13" t="s">
        <v>582</v>
      </c>
      <c r="C1025" s="13" t="s">
        <v>67</v>
      </c>
    </row>
    <row r="1026" spans="1:3" x14ac:dyDescent="0.3">
      <c r="A1026" s="196">
        <v>45105</v>
      </c>
      <c r="B1026" s="13" t="s">
        <v>480</v>
      </c>
      <c r="C1026" s="13" t="s">
        <v>67</v>
      </c>
    </row>
    <row r="1027" spans="1:3" x14ac:dyDescent="0.3">
      <c r="A1027" s="196">
        <v>4510500122</v>
      </c>
      <c r="B1027" s="13" t="s">
        <v>523</v>
      </c>
      <c r="C1027" s="13" t="s">
        <v>67</v>
      </c>
    </row>
    <row r="1028" spans="1:3" x14ac:dyDescent="0.3">
      <c r="A1028" s="196">
        <v>45106</v>
      </c>
      <c r="B1028" s="13" t="s">
        <v>481</v>
      </c>
      <c r="C1028" s="13" t="s">
        <v>67</v>
      </c>
    </row>
    <row r="1029" spans="1:3" x14ac:dyDescent="0.3">
      <c r="A1029" s="196">
        <v>4510600122</v>
      </c>
      <c r="B1029" s="13" t="s">
        <v>581</v>
      </c>
      <c r="C1029" s="13" t="s">
        <v>67</v>
      </c>
    </row>
    <row r="1030" spans="1:3" x14ac:dyDescent="0.3">
      <c r="A1030" s="196">
        <v>4510700122</v>
      </c>
      <c r="B1030" s="13" t="s">
        <v>916</v>
      </c>
      <c r="C1030" s="13" t="s">
        <v>67</v>
      </c>
    </row>
  </sheetData>
  <sortState xmlns:xlrd2="http://schemas.microsoft.com/office/spreadsheetml/2017/richdata2" ref="A2:C1030">
    <sortCondition ref="A2:A103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Pro Forma</vt:lpstr>
      <vt:lpstr>P &amp; L</vt:lpstr>
      <vt:lpstr>Estimate Details</vt:lpstr>
      <vt:lpstr>Clinical Revenue</vt:lpstr>
      <vt:lpstr>Current - Payor Mix</vt:lpstr>
      <vt:lpstr>Department Codes</vt:lpstr>
      <vt:lpstr>'Estimate Details'!Print_Area</vt:lpstr>
      <vt:lpstr>'P &amp; L'!Print_Area</vt:lpstr>
      <vt:lpstr>'Estimate Details'!Print_Titles</vt:lpstr>
    </vt:vector>
  </TitlesOfParts>
  <Company>University of Louisville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Kuchler,Cathy</dc:creator>
  <cp:lastModifiedBy>Detherage,Adam A</cp:lastModifiedBy>
  <cp:lastPrinted>2019-06-27T11:43:52Z</cp:lastPrinted>
  <dcterms:created xsi:type="dcterms:W3CDTF">2017-11-17T01:35:33Z</dcterms:created>
  <dcterms:modified xsi:type="dcterms:W3CDTF">2020-08-26T21:39:07Z</dcterms:modified>
</cp:coreProperties>
</file>