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Documents/FACULTY SENATE/FACULTY SENATE/XC/2024/DOCUMENTS/JUNE/"/>
    </mc:Choice>
  </mc:AlternateContent>
  <xr:revisionPtr revIDLastSave="0" documentId="8_{C816B491-A760-4CBD-8879-D09E048ED10B}" xr6:coauthVersionLast="47" xr6:coauthVersionMax="47" xr10:uidLastSave="{00000000-0000-0000-0000-000000000000}"/>
  <bookViews>
    <workbookView xWindow="-108" yWindow="-108" windowWidth="23256" windowHeight="12576" xr2:uid="{79402AD3-8806-EB47-94EC-2F280CD4CA6C}"/>
  </bookViews>
  <sheets>
    <sheet name="Sheet1" sheetId="1" r:id="rId1"/>
  </sheets>
  <definedNames>
    <definedName name="_xlnm.Print_Area" localSheetId="0">Sheet1!$A$1:$H$28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G18" i="1"/>
  <c r="G17" i="1"/>
  <c r="F18" i="1"/>
  <c r="F17" i="1"/>
  <c r="E18" i="1"/>
  <c r="E17" i="1"/>
  <c r="D18" i="1"/>
  <c r="D17" i="1"/>
  <c r="C18" i="1"/>
  <c r="C17" i="1"/>
  <c r="C25" i="1"/>
  <c r="C15" i="1"/>
  <c r="D25" i="1"/>
  <c r="F25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23" i="1" s="1"/>
  <c r="F24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6" i="1" s="1"/>
  <c r="C23" i="1" s="1"/>
  <c r="C24" i="1" s="1"/>
  <c r="H23" i="1" l="1"/>
  <c r="H24" i="1" s="1"/>
  <c r="E23" i="1"/>
  <c r="E24" i="1" s="1"/>
  <c r="E25" i="1"/>
  <c r="G23" i="1"/>
  <c r="G24" i="1" s="1"/>
  <c r="G25" i="1"/>
  <c r="H25" i="1"/>
</calcChain>
</file>

<file path=xl/sharedStrings.xml><?xml version="1.0" encoding="utf-8"?>
<sst xmlns="http://schemas.openxmlformats.org/spreadsheetml/2006/main" count="21" uniqueCount="15">
  <si>
    <t>FY</t>
  </si>
  <si>
    <t>raise</t>
  </si>
  <si>
    <t>$1,200 lump</t>
  </si>
  <si>
    <t>–</t>
  </si>
  <si>
    <t>2%*</t>
  </si>
  <si>
    <t>*1% merit; 1% across the board</t>
  </si>
  <si>
    <t>if $1,200 added to base</t>
  </si>
  <si>
    <t>italics:  merit pool</t>
  </si>
  <si>
    <t>since 2010</t>
  </si>
  <si>
    <t>since 2021</t>
  </si>
  <si>
    <t>inflation since August 2021</t>
  </si>
  <si>
    <t>inflation since August 2010</t>
  </si>
  <si>
    <t>faculty base salary (2010 starting point)</t>
  </si>
  <si>
    <t>(to April 2024)</t>
  </si>
  <si>
    <r>
      <t>summary and comparison to inflation</t>
    </r>
    <r>
      <rPr>
        <sz val="12"/>
        <color theme="1"/>
        <rFont val="Calibri"/>
        <family val="2"/>
        <scheme val="minor"/>
      </rPr>
      <t xml:space="preserve"> (online calculator:  data.bls.gov)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</si>
</sst>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0.0%"/>
    <numFmt numFmtId="165" formatCode="0.0000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slantDashDot">
        <color auto="1"/>
      </bottom>
      <diagonal/>
    </border>
    <border>
      <left/>
      <right style="thin">
        <color auto="1"/>
      </right>
      <top style="thin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thin">
        <color auto="1"/>
      </left>
      <right/>
      <top style="thin">
        <color auto="1"/>
      </top>
      <bottom style="slantDashDot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9" fontId="0" fillId="0" borderId="0" xfId="0" applyNumberFormat="1" applyAlignment="1">
      <alignment horizontal="center"/>
    </xf>
    <xf numFmtId="9" fontId="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5" fontId="1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4" fillId="0" borderId="0" xfId="0" applyNumberFormat="1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left"/>
    </xf>
    <xf numFmtId="43" fontId="0" fillId="0" borderId="5" xfId="0" applyNumberFormat="1" applyBorder="1"/>
    <xf numFmtId="165" fontId="0" fillId="0" borderId="0" xfId="0" applyNumberFormat="1"/>
    <xf numFmtId="5" fontId="1" fillId="0" borderId="2" xfId="0" applyNumberFormat="1" applyFont="1" applyBorder="1" applyAlignment="1">
      <alignment horizontal="center"/>
    </xf>
    <xf numFmtId="5" fontId="1" fillId="0" borderId="3" xfId="0" applyNumberFormat="1" applyFont="1" applyBorder="1" applyAlignment="1">
      <alignment horizontal="center"/>
    </xf>
    <xf numFmtId="5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5426-FE7F-E04C-ABAC-06C5B900363F}">
  <sheetPr>
    <pageSetUpPr fitToPage="1"/>
  </sheetPr>
  <dimension ref="A1:J45"/>
  <sheetViews>
    <sheetView tabSelected="1" workbookViewId="0">
      <selection activeCell="F33" sqref="F33"/>
    </sheetView>
  </sheetViews>
  <sheetFormatPr defaultColWidth="11.19921875" defaultRowHeight="15.6" x14ac:dyDescent="0.3"/>
  <cols>
    <col min="1" max="1" width="10.796875" style="1"/>
    <col min="2" max="2" width="14.19921875" style="1" customWidth="1"/>
    <col min="3" max="10" width="15.796875" customWidth="1"/>
  </cols>
  <sheetData>
    <row r="1" spans="1:10" x14ac:dyDescent="0.3">
      <c r="C1" s="24" t="s">
        <v>12</v>
      </c>
      <c r="D1" s="24"/>
      <c r="E1" s="24"/>
      <c r="F1" s="24"/>
      <c r="G1" s="24"/>
      <c r="H1" s="24"/>
    </row>
    <row r="2" spans="1:10" ht="16.2" thickBot="1" x14ac:dyDescent="0.35">
      <c r="A2" s="15" t="s">
        <v>0</v>
      </c>
      <c r="B2" s="15" t="s">
        <v>1</v>
      </c>
      <c r="C2" s="21">
        <v>50000</v>
      </c>
      <c r="D2" s="22"/>
      <c r="E2" s="22">
        <v>75000</v>
      </c>
      <c r="F2" s="22"/>
      <c r="G2" s="22">
        <v>100000</v>
      </c>
      <c r="H2" s="23"/>
      <c r="I2" s="2"/>
      <c r="J2" s="2"/>
    </row>
    <row r="3" spans="1:10" x14ac:dyDescent="0.3">
      <c r="A3" s="1">
        <v>2011</v>
      </c>
      <c r="B3" s="1" t="s">
        <v>2</v>
      </c>
      <c r="C3" s="8" t="s">
        <v>6</v>
      </c>
      <c r="D3" s="7"/>
      <c r="E3" s="8" t="s">
        <v>6</v>
      </c>
      <c r="F3" s="7"/>
      <c r="G3" s="8" t="s">
        <v>6</v>
      </c>
      <c r="H3" s="7"/>
      <c r="I3" s="2"/>
      <c r="J3" s="2"/>
    </row>
    <row r="4" spans="1:10" x14ac:dyDescent="0.3">
      <c r="C4" s="2">
        <f>50000+1200</f>
        <v>51200</v>
      </c>
      <c r="D4" s="2">
        <v>50000</v>
      </c>
      <c r="E4" s="2">
        <f>75000+1200</f>
        <v>76200</v>
      </c>
      <c r="F4" s="2">
        <v>75000</v>
      </c>
      <c r="G4" s="2">
        <f>100000+1200</f>
        <v>101200</v>
      </c>
      <c r="H4" s="2">
        <v>100000</v>
      </c>
      <c r="I4" s="2"/>
      <c r="J4" s="2"/>
    </row>
    <row r="5" spans="1:10" x14ac:dyDescent="0.3">
      <c r="A5" s="1">
        <v>2012</v>
      </c>
      <c r="B5" s="4">
        <v>0.03</v>
      </c>
      <c r="C5" s="2">
        <f t="shared" ref="C5:H5" si="0">C4*1.03</f>
        <v>52736</v>
      </c>
      <c r="D5" s="2">
        <f t="shared" si="0"/>
        <v>51500</v>
      </c>
      <c r="E5" s="2">
        <f t="shared" si="0"/>
        <v>78486</v>
      </c>
      <c r="F5" s="2">
        <f t="shared" si="0"/>
        <v>77250</v>
      </c>
      <c r="G5" s="2">
        <f t="shared" si="0"/>
        <v>104236</v>
      </c>
      <c r="H5" s="2">
        <f t="shared" si="0"/>
        <v>103000</v>
      </c>
      <c r="I5" s="2"/>
      <c r="J5" s="2"/>
    </row>
    <row r="6" spans="1:10" x14ac:dyDescent="0.3">
      <c r="A6" s="1">
        <v>2013</v>
      </c>
      <c r="B6" s="1" t="s">
        <v>2</v>
      </c>
      <c r="C6" s="2">
        <f t="shared" ref="C6:H6" si="1">C5</f>
        <v>52736</v>
      </c>
      <c r="D6" s="2">
        <f t="shared" si="1"/>
        <v>51500</v>
      </c>
      <c r="E6" s="2">
        <f t="shared" si="1"/>
        <v>78486</v>
      </c>
      <c r="F6" s="2">
        <f t="shared" si="1"/>
        <v>77250</v>
      </c>
      <c r="G6" s="2">
        <f t="shared" si="1"/>
        <v>104236</v>
      </c>
      <c r="H6" s="2">
        <f t="shared" si="1"/>
        <v>103000</v>
      </c>
      <c r="I6" s="2"/>
      <c r="J6" s="2"/>
    </row>
    <row r="7" spans="1:10" x14ac:dyDescent="0.3">
      <c r="A7" s="1">
        <v>2014</v>
      </c>
      <c r="B7" s="4">
        <v>0.04</v>
      </c>
      <c r="C7" s="2">
        <f t="shared" ref="C7:H7" si="2">C6*1.04</f>
        <v>54845.440000000002</v>
      </c>
      <c r="D7" s="2">
        <f t="shared" si="2"/>
        <v>53560</v>
      </c>
      <c r="E7" s="2">
        <f t="shared" si="2"/>
        <v>81625.440000000002</v>
      </c>
      <c r="F7" s="2">
        <f t="shared" si="2"/>
        <v>80340</v>
      </c>
      <c r="G7" s="2">
        <f t="shared" si="2"/>
        <v>108405.44</v>
      </c>
      <c r="H7" s="2">
        <f t="shared" si="2"/>
        <v>107120</v>
      </c>
      <c r="I7" s="2"/>
      <c r="J7" s="2"/>
    </row>
    <row r="8" spans="1:10" x14ac:dyDescent="0.3">
      <c r="A8" s="1">
        <v>2015</v>
      </c>
      <c r="B8" s="4">
        <v>0.02</v>
      </c>
      <c r="C8" s="2">
        <f t="shared" ref="C8:H8" si="3">C7*1.02</f>
        <v>55942.3488</v>
      </c>
      <c r="D8" s="2">
        <f t="shared" si="3"/>
        <v>54631.200000000004</v>
      </c>
      <c r="E8" s="2">
        <f t="shared" si="3"/>
        <v>83257.948799999998</v>
      </c>
      <c r="F8" s="2">
        <f t="shared" si="3"/>
        <v>81946.8</v>
      </c>
      <c r="G8" s="2">
        <f t="shared" si="3"/>
        <v>110573.5488</v>
      </c>
      <c r="H8" s="2">
        <f t="shared" si="3"/>
        <v>109262.40000000001</v>
      </c>
      <c r="I8" s="2"/>
      <c r="J8" s="2"/>
    </row>
    <row r="9" spans="1:10" x14ac:dyDescent="0.3">
      <c r="A9" s="1">
        <v>2016</v>
      </c>
      <c r="B9" s="4">
        <v>0.03</v>
      </c>
      <c r="C9" s="2">
        <f t="shared" ref="C9:H9" si="4">C8*1.03</f>
        <v>57620.619264000001</v>
      </c>
      <c r="D9" s="2">
        <f t="shared" si="4"/>
        <v>56270.136000000006</v>
      </c>
      <c r="E9" s="2">
        <f t="shared" si="4"/>
        <v>85755.687264000007</v>
      </c>
      <c r="F9" s="2">
        <f t="shared" si="4"/>
        <v>84405.204000000012</v>
      </c>
      <c r="G9" s="2">
        <f t="shared" si="4"/>
        <v>113890.75526400001</v>
      </c>
      <c r="H9" s="2">
        <f t="shared" si="4"/>
        <v>112540.27200000001</v>
      </c>
      <c r="I9" s="2"/>
      <c r="J9" s="2"/>
    </row>
    <row r="10" spans="1:10" x14ac:dyDescent="0.3">
      <c r="A10" s="1">
        <v>2017</v>
      </c>
      <c r="B10" s="4" t="s">
        <v>4</v>
      </c>
      <c r="C10" s="2">
        <f t="shared" ref="C10:H10" si="5">C9*1.02</f>
        <v>58773.031649280005</v>
      </c>
      <c r="D10" s="2">
        <f t="shared" si="5"/>
        <v>57395.538720000004</v>
      </c>
      <c r="E10" s="2">
        <f t="shared" si="5"/>
        <v>87470.80100928001</v>
      </c>
      <c r="F10" s="2">
        <f t="shared" si="5"/>
        <v>86093.308080000017</v>
      </c>
      <c r="G10" s="2">
        <f t="shared" si="5"/>
        <v>116168.57036928</v>
      </c>
      <c r="H10" s="2">
        <f t="shared" si="5"/>
        <v>114791.07744000001</v>
      </c>
      <c r="I10" s="2"/>
      <c r="J10" s="2"/>
    </row>
    <row r="11" spans="1:10" x14ac:dyDescent="0.3">
      <c r="A11" s="1">
        <v>2018</v>
      </c>
      <c r="B11" s="1" t="s">
        <v>3</v>
      </c>
      <c r="C11" s="2">
        <f t="shared" ref="C11:H12" si="6">C10</f>
        <v>58773.031649280005</v>
      </c>
      <c r="D11" s="2">
        <f t="shared" si="6"/>
        <v>57395.538720000004</v>
      </c>
      <c r="E11" s="2">
        <f t="shared" si="6"/>
        <v>87470.80100928001</v>
      </c>
      <c r="F11" s="2">
        <f t="shared" si="6"/>
        <v>86093.308080000017</v>
      </c>
      <c r="G11" s="2">
        <f t="shared" si="6"/>
        <v>116168.57036928</v>
      </c>
      <c r="H11" s="2">
        <f t="shared" si="6"/>
        <v>114791.07744000001</v>
      </c>
      <c r="I11" s="2"/>
      <c r="J11" s="2"/>
    </row>
    <row r="12" spans="1:10" x14ac:dyDescent="0.3">
      <c r="A12" s="1">
        <v>2019</v>
      </c>
      <c r="B12" s="1" t="s">
        <v>3</v>
      </c>
      <c r="C12" s="2">
        <f t="shared" si="6"/>
        <v>58773.031649280005</v>
      </c>
      <c r="D12" s="2">
        <f t="shared" si="6"/>
        <v>57395.538720000004</v>
      </c>
      <c r="E12" s="2">
        <f t="shared" si="6"/>
        <v>87470.80100928001</v>
      </c>
      <c r="F12" s="2">
        <f t="shared" si="6"/>
        <v>86093.308080000017</v>
      </c>
      <c r="G12" s="2">
        <f t="shared" si="6"/>
        <v>116168.57036928</v>
      </c>
      <c r="H12" s="2">
        <f t="shared" si="6"/>
        <v>114791.07744000001</v>
      </c>
      <c r="I12" s="2"/>
      <c r="J12" s="2"/>
    </row>
    <row r="13" spans="1:10" x14ac:dyDescent="0.3">
      <c r="A13" s="1">
        <v>2020</v>
      </c>
      <c r="B13" s="3">
        <v>0.02</v>
      </c>
      <c r="C13" s="2">
        <f t="shared" ref="C13:H13" si="7">C12*1.02</f>
        <v>59948.492282265608</v>
      </c>
      <c r="D13" s="2">
        <f t="shared" si="7"/>
        <v>58543.449494400003</v>
      </c>
      <c r="E13" s="2">
        <f t="shared" si="7"/>
        <v>89220.21702946561</v>
      </c>
      <c r="F13" s="2">
        <f t="shared" si="7"/>
        <v>87815.17424160002</v>
      </c>
      <c r="G13" s="2">
        <f t="shared" si="7"/>
        <v>118491.9417766656</v>
      </c>
      <c r="H13" s="2">
        <f t="shared" si="7"/>
        <v>117086.89898880001</v>
      </c>
      <c r="I13" s="2"/>
      <c r="J13" s="2"/>
    </row>
    <row r="14" spans="1:10" x14ac:dyDescent="0.3">
      <c r="A14" s="1">
        <v>2021</v>
      </c>
      <c r="B14" s="1" t="s">
        <v>3</v>
      </c>
      <c r="C14" s="2">
        <f t="shared" ref="C14:H14" si="8">C13</f>
        <v>59948.492282265608</v>
      </c>
      <c r="D14" s="2">
        <f t="shared" si="8"/>
        <v>58543.449494400003</v>
      </c>
      <c r="E14" s="2">
        <f t="shared" si="8"/>
        <v>89220.21702946561</v>
      </c>
      <c r="F14" s="2">
        <f t="shared" si="8"/>
        <v>87815.17424160002</v>
      </c>
      <c r="G14" s="2">
        <f t="shared" si="8"/>
        <v>118491.9417766656</v>
      </c>
      <c r="H14" s="2">
        <f t="shared" si="8"/>
        <v>117086.89898880001</v>
      </c>
      <c r="I14" s="2"/>
      <c r="J14" s="2"/>
    </row>
    <row r="15" spans="1:10" x14ac:dyDescent="0.3">
      <c r="A15" s="1">
        <v>2022</v>
      </c>
      <c r="B15" s="3">
        <v>0.02</v>
      </c>
      <c r="C15" s="2">
        <f>C14*1.02</f>
        <v>61147.46212791092</v>
      </c>
      <c r="D15" s="2">
        <f t="shared" ref="D15:H15" si="9">D14*1.02</f>
        <v>59714.318484288007</v>
      </c>
      <c r="E15" s="2">
        <f t="shared" si="9"/>
        <v>91004.621370054927</v>
      </c>
      <c r="F15" s="2">
        <f t="shared" si="9"/>
        <v>89571.477726432015</v>
      </c>
      <c r="G15" s="2">
        <f t="shared" si="9"/>
        <v>120861.78061219891</v>
      </c>
      <c r="H15" s="2">
        <f t="shared" si="9"/>
        <v>119428.63696857601</v>
      </c>
      <c r="I15" s="2"/>
      <c r="J15" s="2"/>
    </row>
    <row r="16" spans="1:10" x14ac:dyDescent="0.3">
      <c r="A16" s="1">
        <v>2023</v>
      </c>
      <c r="B16" s="5">
        <v>2.5000000000000001E-2</v>
      </c>
      <c r="C16" s="2">
        <f t="shared" ref="C16:H16" si="10">C15*1.025</f>
        <v>62676.148681108687</v>
      </c>
      <c r="D16" s="2">
        <f t="shared" si="10"/>
        <v>61207.176446395199</v>
      </c>
      <c r="E16" s="2">
        <f t="shared" si="10"/>
        <v>93279.736904306294</v>
      </c>
      <c r="F16" s="2">
        <f t="shared" si="10"/>
        <v>91810.764669592812</v>
      </c>
      <c r="G16" s="2">
        <f t="shared" si="10"/>
        <v>123883.32512750388</v>
      </c>
      <c r="H16" s="2">
        <f t="shared" si="10"/>
        <v>122414.3528927904</v>
      </c>
      <c r="I16" s="2"/>
      <c r="J16" s="2"/>
    </row>
    <row r="17" spans="1:10" x14ac:dyDescent="0.3">
      <c r="A17" s="1">
        <v>2024</v>
      </c>
      <c r="B17" s="3">
        <v>0.02</v>
      </c>
      <c r="C17" s="2">
        <f t="shared" ref="C17:H17" si="11">C16*1.02</f>
        <v>63929.671654730861</v>
      </c>
      <c r="D17" s="2">
        <f t="shared" si="11"/>
        <v>62431.319975323102</v>
      </c>
      <c r="E17" s="2">
        <f t="shared" si="11"/>
        <v>95145.331642392426</v>
      </c>
      <c r="F17" s="2">
        <f t="shared" si="11"/>
        <v>93646.979962984668</v>
      </c>
      <c r="G17" s="2">
        <f t="shared" si="11"/>
        <v>126360.99163005396</v>
      </c>
      <c r="H17" s="2">
        <f t="shared" si="11"/>
        <v>124862.6399506462</v>
      </c>
      <c r="I17" s="2"/>
      <c r="J17" s="2"/>
    </row>
    <row r="18" spans="1:10" x14ac:dyDescent="0.3">
      <c r="A18" s="1">
        <v>2025</v>
      </c>
      <c r="B18" s="5">
        <v>2.5000000000000001E-2</v>
      </c>
      <c r="C18" s="2">
        <f t="shared" ref="C18:H18" si="12">C17*1.025</f>
        <v>65527.913446099126</v>
      </c>
      <c r="D18" s="2">
        <f t="shared" si="12"/>
        <v>63992.102974706177</v>
      </c>
      <c r="E18" s="2">
        <f t="shared" si="12"/>
        <v>97523.964933452226</v>
      </c>
      <c r="F18" s="2">
        <f t="shared" si="12"/>
        <v>95988.154462059276</v>
      </c>
      <c r="G18" s="2">
        <f t="shared" si="12"/>
        <v>129520.0164208053</v>
      </c>
      <c r="H18" s="2">
        <f t="shared" si="12"/>
        <v>127984.20594941235</v>
      </c>
      <c r="I18" s="2"/>
      <c r="J18" s="2"/>
    </row>
    <row r="19" spans="1:10" x14ac:dyDescent="0.3">
      <c r="A19" s="17"/>
      <c r="B19" s="18" t="s">
        <v>7</v>
      </c>
      <c r="C19" s="19"/>
      <c r="D19" s="19"/>
      <c r="E19" s="19"/>
      <c r="F19" s="19"/>
      <c r="G19" s="19"/>
      <c r="H19" s="19"/>
      <c r="I19" s="2"/>
      <c r="J19" s="2"/>
    </row>
    <row r="20" spans="1:10" x14ac:dyDescent="0.3">
      <c r="B20" s="16" t="s">
        <v>5</v>
      </c>
      <c r="C20" s="2"/>
      <c r="D20" s="2"/>
      <c r="E20" s="2"/>
      <c r="F20" s="2"/>
      <c r="G20" s="2"/>
      <c r="H20" s="2"/>
      <c r="I20" s="2"/>
      <c r="J20" s="2"/>
    </row>
    <row r="21" spans="1:10" x14ac:dyDescent="0.3">
      <c r="B21" s="6"/>
      <c r="C21" s="2"/>
      <c r="D21" s="2"/>
      <c r="E21" s="2"/>
      <c r="F21" s="2"/>
      <c r="G21" s="2"/>
      <c r="H21" s="2"/>
      <c r="I21" s="2"/>
      <c r="J21" s="2"/>
    </row>
    <row r="22" spans="1:10" ht="16.2" thickBot="1" x14ac:dyDescent="0.35">
      <c r="A22" s="25" t="s">
        <v>14</v>
      </c>
      <c r="B22" s="25"/>
      <c r="C22" s="25"/>
      <c r="D22" s="25"/>
      <c r="E22" s="25"/>
      <c r="F22" s="25"/>
      <c r="G22" s="25"/>
      <c r="H22" s="25"/>
      <c r="I22" s="2"/>
      <c r="J22" s="2"/>
    </row>
    <row r="23" spans="1:10" x14ac:dyDescent="0.3">
      <c r="C23" s="9">
        <f>C18</f>
        <v>65527.913446099126</v>
      </c>
      <c r="D23" s="9">
        <f>D18</f>
        <v>63992.102974706177</v>
      </c>
      <c r="E23" s="9">
        <f t="shared" ref="E23:H23" si="13">E18</f>
        <v>97523.964933452226</v>
      </c>
      <c r="F23" s="9">
        <f t="shared" si="13"/>
        <v>95988.154462059276</v>
      </c>
      <c r="G23" s="9">
        <f t="shared" si="13"/>
        <v>129520.0164208053</v>
      </c>
      <c r="H23" s="9">
        <f t="shared" si="13"/>
        <v>127984.20594941235</v>
      </c>
      <c r="I23" s="2"/>
      <c r="J23" s="2"/>
    </row>
    <row r="24" spans="1:10" x14ac:dyDescent="0.3">
      <c r="A24" s="1" t="s">
        <v>8</v>
      </c>
      <c r="C24" s="13">
        <f>(C23/50000)-1</f>
        <v>0.31055826892198257</v>
      </c>
      <c r="D24" s="13">
        <f>(D23/50000)-1</f>
        <v>0.27984205949412355</v>
      </c>
      <c r="E24" s="13">
        <f>(E23/75000)-1</f>
        <v>0.30031953244602971</v>
      </c>
      <c r="F24" s="13">
        <f>(F23/75000)-1</f>
        <v>0.27984205949412377</v>
      </c>
      <c r="G24" s="13">
        <f>(G23/100000)-1</f>
        <v>0.29520016420805306</v>
      </c>
      <c r="H24" s="13">
        <f>(H23/100000)-1</f>
        <v>0.27984205949412355</v>
      </c>
      <c r="I24" s="2"/>
      <c r="J24" s="2"/>
    </row>
    <row r="25" spans="1:10" x14ac:dyDescent="0.3">
      <c r="A25" s="1" t="s">
        <v>9</v>
      </c>
      <c r="C25" s="11">
        <f>(C18/C14)-1</f>
        <v>9.3070249999999799E-2</v>
      </c>
      <c r="D25" s="11">
        <f>(D18/D14)-1</f>
        <v>9.3070249999999799E-2</v>
      </c>
      <c r="E25" s="11">
        <f t="shared" ref="E25:H25" si="14">(E18/E14)-1</f>
        <v>9.3070250000000021E-2</v>
      </c>
      <c r="F25" s="11">
        <f>(F18/F14)-1</f>
        <v>9.3070249999999799E-2</v>
      </c>
      <c r="G25" s="11">
        <f t="shared" si="14"/>
        <v>9.3070250000000021E-2</v>
      </c>
      <c r="H25" s="11">
        <f t="shared" si="14"/>
        <v>9.3070249999999799E-2</v>
      </c>
      <c r="I25" s="2"/>
      <c r="J25" s="2"/>
    </row>
    <row r="26" spans="1:10" x14ac:dyDescent="0.3">
      <c r="A26" s="12" t="s">
        <v>10</v>
      </c>
      <c r="C26" s="14">
        <v>0.14599999999999999</v>
      </c>
      <c r="D26" s="2" t="s">
        <v>13</v>
      </c>
      <c r="E26" s="2"/>
      <c r="F26" s="2"/>
      <c r="G26" s="2"/>
      <c r="H26" s="2"/>
      <c r="I26" s="2"/>
      <c r="J26" s="2"/>
    </row>
    <row r="27" spans="1:10" x14ac:dyDescent="0.3">
      <c r="A27" s="6" t="s">
        <v>11</v>
      </c>
      <c r="C27" s="10">
        <v>0.436</v>
      </c>
      <c r="D27" s="2" t="s">
        <v>13</v>
      </c>
      <c r="E27" s="2"/>
      <c r="F27" s="2"/>
      <c r="G27" s="2"/>
      <c r="H27" s="2"/>
      <c r="I27" s="2"/>
      <c r="J27" s="2"/>
    </row>
    <row r="28" spans="1:10" x14ac:dyDescent="0.3">
      <c r="C28" s="2"/>
      <c r="D28" s="2"/>
      <c r="E28" s="2"/>
      <c r="F28" s="2"/>
      <c r="G28" s="2"/>
      <c r="H28" s="2"/>
      <c r="I28" s="2"/>
      <c r="J28" s="2"/>
    </row>
    <row r="29" spans="1:10" x14ac:dyDescent="0.3">
      <c r="C29" s="2"/>
      <c r="D29" s="2"/>
      <c r="E29" s="2"/>
      <c r="F29" s="2"/>
      <c r="G29" s="2"/>
      <c r="H29" s="2"/>
      <c r="I29" s="2"/>
      <c r="J29" s="2"/>
    </row>
    <row r="30" spans="1:10" x14ac:dyDescent="0.3">
      <c r="D30" s="2"/>
      <c r="E30" s="2"/>
      <c r="F30" s="2"/>
      <c r="G30" s="2"/>
      <c r="H30" s="2"/>
      <c r="I30" s="2"/>
      <c r="J30" s="2"/>
    </row>
    <row r="31" spans="1:10" x14ac:dyDescent="0.3">
      <c r="D31" s="2"/>
      <c r="E31" s="2"/>
      <c r="F31" s="2"/>
      <c r="G31" s="2"/>
      <c r="H31" s="2"/>
      <c r="I31" s="2"/>
      <c r="J31" s="2"/>
    </row>
    <row r="32" spans="1:10" x14ac:dyDescent="0.3">
      <c r="D32" s="2"/>
      <c r="E32" s="2"/>
      <c r="F32" s="2"/>
      <c r="G32" s="2"/>
      <c r="H32" s="2"/>
      <c r="I32" s="2"/>
      <c r="J32" s="2"/>
    </row>
    <row r="33" spans="3:10" x14ac:dyDescent="0.3">
      <c r="D33" s="2"/>
      <c r="E33" s="2"/>
      <c r="F33" s="2"/>
      <c r="G33" s="2"/>
      <c r="H33" s="2"/>
      <c r="I33" s="2"/>
      <c r="J33" s="2"/>
    </row>
    <row r="34" spans="3:10" x14ac:dyDescent="0.3">
      <c r="C34" s="20"/>
      <c r="D34" s="2"/>
      <c r="E34" s="2"/>
      <c r="F34" s="2"/>
      <c r="G34" s="2"/>
      <c r="H34" s="2"/>
      <c r="I34" s="2"/>
      <c r="J34" s="2"/>
    </row>
    <row r="35" spans="3:10" x14ac:dyDescent="0.3">
      <c r="C35" s="20"/>
      <c r="D35" s="2"/>
      <c r="E35" s="2"/>
      <c r="F35" s="2"/>
      <c r="G35" s="2"/>
      <c r="H35" s="2"/>
      <c r="I35" s="2"/>
      <c r="J35" s="2"/>
    </row>
    <row r="36" spans="3:10" x14ac:dyDescent="0.3">
      <c r="C36" s="20"/>
      <c r="D36" s="2"/>
      <c r="E36" s="2"/>
      <c r="F36" s="2"/>
      <c r="G36" s="2"/>
      <c r="H36" s="2"/>
      <c r="I36" s="2"/>
      <c r="J36" s="2"/>
    </row>
    <row r="37" spans="3:10" x14ac:dyDescent="0.3">
      <c r="C37" s="20"/>
      <c r="D37" s="2"/>
      <c r="E37" s="2"/>
      <c r="F37" s="2"/>
      <c r="G37" s="2"/>
      <c r="H37" s="2"/>
      <c r="I37" s="2"/>
      <c r="J37" s="2"/>
    </row>
    <row r="38" spans="3:10" x14ac:dyDescent="0.3">
      <c r="C38" s="2"/>
      <c r="D38" s="2"/>
      <c r="E38" s="2"/>
      <c r="F38" s="2"/>
      <c r="G38" s="2"/>
      <c r="H38" s="2"/>
      <c r="I38" s="2"/>
      <c r="J38" s="2"/>
    </row>
    <row r="39" spans="3:10" x14ac:dyDescent="0.3">
      <c r="C39" s="2"/>
      <c r="D39" s="2"/>
      <c r="E39" s="2"/>
      <c r="F39" s="2"/>
      <c r="G39" s="2"/>
      <c r="H39" s="2"/>
      <c r="I39" s="2"/>
      <c r="J39" s="2"/>
    </row>
    <row r="40" spans="3:10" x14ac:dyDescent="0.3">
      <c r="C40" s="2"/>
      <c r="D40" s="2"/>
      <c r="E40" s="2"/>
      <c r="F40" s="2"/>
      <c r="G40" s="2"/>
      <c r="H40" s="2"/>
      <c r="I40" s="2"/>
      <c r="J40" s="2"/>
    </row>
    <row r="41" spans="3:10" x14ac:dyDescent="0.3">
      <c r="C41" s="2"/>
      <c r="D41" s="2"/>
      <c r="E41" s="2"/>
      <c r="F41" s="2"/>
      <c r="G41" s="2"/>
      <c r="H41" s="2"/>
      <c r="I41" s="2"/>
      <c r="J41" s="2"/>
    </row>
    <row r="42" spans="3:10" x14ac:dyDescent="0.3">
      <c r="C42" s="2"/>
      <c r="D42" s="2"/>
      <c r="E42" s="2"/>
      <c r="F42" s="2"/>
      <c r="G42" s="2"/>
      <c r="H42" s="2"/>
      <c r="I42" s="2"/>
      <c r="J42" s="2"/>
    </row>
    <row r="43" spans="3:10" x14ac:dyDescent="0.3">
      <c r="C43" s="2"/>
      <c r="D43" s="2"/>
      <c r="E43" s="2"/>
      <c r="F43" s="2"/>
      <c r="G43" s="2"/>
      <c r="H43" s="2"/>
      <c r="I43" s="2"/>
      <c r="J43" s="2"/>
    </row>
    <row r="44" spans="3:10" x14ac:dyDescent="0.3">
      <c r="C44" s="2"/>
      <c r="D44" s="2"/>
      <c r="E44" s="2"/>
      <c r="F44" s="2"/>
      <c r="G44" s="2"/>
      <c r="H44" s="2"/>
      <c r="I44" s="2"/>
      <c r="J44" s="2"/>
    </row>
    <row r="45" spans="3:10" x14ac:dyDescent="0.3">
      <c r="C45" s="2"/>
      <c r="D45" s="2"/>
      <c r="E45" s="2"/>
      <c r="F45" s="2"/>
      <c r="G45" s="2"/>
      <c r="H45" s="2"/>
      <c r="I45" s="2"/>
      <c r="J45" s="2"/>
    </row>
  </sheetData>
  <mergeCells count="5">
    <mergeCell ref="C2:D2"/>
    <mergeCell ref="E2:F2"/>
    <mergeCell ref="G2:H2"/>
    <mergeCell ref="C1:H1"/>
    <mergeCell ref="A22:H22"/>
  </mergeCells>
  <pageMargins left="0.7" right="0.7" top="0.75" bottom="0.75" header="0.3" footer="0.3"/>
  <pageSetup scale="9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 Mueller</dc:creator>
  <cp:lastModifiedBy>Henry, Gretchen</cp:lastModifiedBy>
  <cp:lastPrinted>2023-08-08T15:39:33Z</cp:lastPrinted>
  <dcterms:created xsi:type="dcterms:W3CDTF">2023-07-12T14:37:35Z</dcterms:created>
  <dcterms:modified xsi:type="dcterms:W3CDTF">2024-06-20T19:50:26Z</dcterms:modified>
</cp:coreProperties>
</file>