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KLCRP BUDGET PAGE" sheetId="8" r:id="rId2"/>
    <sheet name="PCF BUDGET INFO" sheetId="5" r:id="rId3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C13" i="8" l="1"/>
  <c r="C12" i="8"/>
  <c r="C11" i="8"/>
  <c r="C10" i="8"/>
  <c r="C9" i="8"/>
  <c r="C8" i="8"/>
  <c r="C7" i="8"/>
  <c r="A13" i="8"/>
  <c r="A12" i="8"/>
  <c r="A11" i="8"/>
  <c r="A10" i="8"/>
  <c r="A9" i="8"/>
  <c r="A8" i="8"/>
  <c r="A7" i="8"/>
  <c r="K12" i="1"/>
  <c r="K13" i="1"/>
  <c r="K14" i="1"/>
  <c r="K15" i="1"/>
  <c r="K16" i="1"/>
  <c r="K17" i="1"/>
  <c r="K11" i="1"/>
  <c r="C12" i="1"/>
  <c r="D8" i="8" s="1"/>
  <c r="C13" i="1"/>
  <c r="D9" i="8" s="1"/>
  <c r="C14" i="1"/>
  <c r="D10" i="8" s="1"/>
  <c r="C15" i="1"/>
  <c r="D11" i="8" s="1"/>
  <c r="C16" i="1"/>
  <c r="D12" i="8" s="1"/>
  <c r="C17" i="1"/>
  <c r="D13" i="8" s="1"/>
  <c r="C11" i="1"/>
  <c r="D7" i="8" s="1"/>
  <c r="F47" i="1" l="1"/>
  <c r="E47" i="1"/>
  <c r="H46" i="1"/>
  <c r="H45" i="1"/>
  <c r="H44" i="1"/>
  <c r="H43" i="1"/>
  <c r="F41" i="1"/>
  <c r="E41" i="1"/>
  <c r="H40" i="1"/>
  <c r="H39" i="1"/>
  <c r="H38" i="1"/>
  <c r="H37" i="1"/>
  <c r="B20" i="5"/>
  <c r="F35" i="1"/>
  <c r="E35" i="1"/>
  <c r="H34" i="1"/>
  <c r="H33" i="1"/>
  <c r="H32" i="1"/>
  <c r="H31" i="1"/>
  <c r="L17" i="1"/>
  <c r="M17" i="1" s="1"/>
  <c r="O17" i="1" s="1"/>
  <c r="L16" i="1"/>
  <c r="M16" i="1" s="1"/>
  <c r="L13" i="1"/>
  <c r="M13" i="1" s="1"/>
  <c r="E17" i="1"/>
  <c r="E16" i="1"/>
  <c r="L15" i="1"/>
  <c r="M15" i="1" s="1"/>
  <c r="E15" i="1"/>
  <c r="L14" i="1"/>
  <c r="M14" i="1" s="1"/>
  <c r="E14" i="1"/>
  <c r="E13" i="1"/>
  <c r="L12" i="1"/>
  <c r="E12" i="1"/>
  <c r="D26" i="1"/>
  <c r="D25" i="1"/>
  <c r="D24" i="1"/>
  <c r="D23" i="1"/>
  <c r="D22" i="1"/>
  <c r="D21" i="1"/>
  <c r="D20" i="1"/>
  <c r="F8" i="1"/>
  <c r="F8" i="5"/>
  <c r="F9" i="5" s="1"/>
  <c r="A35" i="5"/>
  <c r="B5" i="1"/>
  <c r="H61" i="1"/>
  <c r="L8" i="1"/>
  <c r="A21" i="1"/>
  <c r="A22" i="1"/>
  <c r="A23" i="1"/>
  <c r="A24" i="1"/>
  <c r="A25" i="1"/>
  <c r="A26" i="1"/>
  <c r="A20" i="1"/>
  <c r="P21" i="1"/>
  <c r="P22" i="1"/>
  <c r="P23" i="1"/>
  <c r="P24" i="1"/>
  <c r="P25" i="1"/>
  <c r="P26" i="1"/>
  <c r="P20" i="1"/>
  <c r="K21" i="1"/>
  <c r="K24" i="1"/>
  <c r="K25" i="1"/>
  <c r="K26" i="1"/>
  <c r="K22" i="1"/>
  <c r="K23" i="1"/>
  <c r="F12" i="1" l="1"/>
  <c r="E8" i="8"/>
  <c r="C26" i="8"/>
  <c r="F54" i="1"/>
  <c r="E54" i="1"/>
  <c r="B26" i="8"/>
  <c r="G17" i="8"/>
  <c r="F53" i="1"/>
  <c r="C25" i="8"/>
  <c r="G16" i="8"/>
  <c r="B25" i="8"/>
  <c r="E53" i="1"/>
  <c r="H53" i="1" s="1"/>
  <c r="B14" i="5" s="1"/>
  <c r="C24" i="8"/>
  <c r="F52" i="1"/>
  <c r="G15" i="8"/>
  <c r="E52" i="1"/>
  <c r="B24" i="8"/>
  <c r="D24" i="8" s="1"/>
  <c r="E13" i="8"/>
  <c r="E12" i="8"/>
  <c r="E11" i="8"/>
  <c r="E10" i="8"/>
  <c r="F13" i="1"/>
  <c r="E9" i="8"/>
  <c r="M8" i="1"/>
  <c r="M24" i="1"/>
  <c r="M25" i="1"/>
  <c r="L24" i="1"/>
  <c r="M22" i="1"/>
  <c r="F21" i="1"/>
  <c r="L23" i="1"/>
  <c r="H35" i="1"/>
  <c r="B22" i="5" s="1"/>
  <c r="H41" i="1"/>
  <c r="L21" i="1"/>
  <c r="O13" i="1"/>
  <c r="F22" i="1"/>
  <c r="H13" i="1"/>
  <c r="E26" i="1"/>
  <c r="F13" i="8" s="1"/>
  <c r="H47" i="1"/>
  <c r="L26" i="1"/>
  <c r="O15" i="1"/>
  <c r="E21" i="1"/>
  <c r="F8" i="8" s="1"/>
  <c r="E23" i="1"/>
  <c r="F10" i="8" s="1"/>
  <c r="E25" i="1"/>
  <c r="F12" i="8" s="1"/>
  <c r="L25" i="1"/>
  <c r="O16" i="1"/>
  <c r="E22" i="1"/>
  <c r="F9" i="8" s="1"/>
  <c r="E24" i="1"/>
  <c r="F11" i="8" s="1"/>
  <c r="F17" i="1"/>
  <c r="L22" i="1"/>
  <c r="H12" i="1"/>
  <c r="M12" i="1"/>
  <c r="M21" i="1" s="1"/>
  <c r="M23" i="1"/>
  <c r="O14" i="1"/>
  <c r="F14" i="1"/>
  <c r="F16" i="1"/>
  <c r="M26" i="1"/>
  <c r="F15" i="1"/>
  <c r="E9" i="1"/>
  <c r="D26" i="8" l="1"/>
  <c r="H52" i="1"/>
  <c r="G8" i="8"/>
  <c r="H21" i="1"/>
  <c r="O23" i="1"/>
  <c r="O24" i="1"/>
  <c r="D25" i="8"/>
  <c r="H54" i="1"/>
  <c r="G13" i="8"/>
  <c r="O26" i="1"/>
  <c r="G12" i="8"/>
  <c r="G11" i="8"/>
  <c r="G10" i="8"/>
  <c r="G9" i="8"/>
  <c r="O21" i="1"/>
  <c r="O25" i="1"/>
  <c r="H22" i="1"/>
  <c r="O22" i="1"/>
  <c r="F26" i="1"/>
  <c r="H26" i="1" s="1"/>
  <c r="H17" i="1"/>
  <c r="O12" i="1"/>
  <c r="H16" i="1"/>
  <c r="F25" i="1"/>
  <c r="H25" i="1" s="1"/>
  <c r="F23" i="1"/>
  <c r="H23" i="1" s="1"/>
  <c r="H14" i="1"/>
  <c r="F24" i="1"/>
  <c r="H24" i="1" s="1"/>
  <c r="H15" i="1"/>
  <c r="F9" i="1"/>
  <c r="L9" i="1"/>
  <c r="M9" i="1" l="1"/>
  <c r="B6" i="1"/>
  <c r="A5" i="5" l="1"/>
  <c r="E11" i="1"/>
  <c r="F11" i="1" l="1"/>
  <c r="E7" i="8"/>
  <c r="F20" i="1"/>
  <c r="F27" i="1" s="1"/>
  <c r="F50" i="1" s="1"/>
  <c r="F18" i="1"/>
  <c r="H11" i="1"/>
  <c r="E20" i="1"/>
  <c r="F7" i="8" s="1"/>
  <c r="E18" i="1"/>
  <c r="G7" i="8" l="1"/>
  <c r="F49" i="1"/>
  <c r="F51" i="1" s="1"/>
  <c r="F29" i="1" s="1"/>
  <c r="C23" i="8" s="1"/>
  <c r="C22" i="8"/>
  <c r="E49" i="1"/>
  <c r="K20" i="1"/>
  <c r="L11" i="1"/>
  <c r="E27" i="1"/>
  <c r="E50" i="1" s="1"/>
  <c r="H20" i="1"/>
  <c r="H18" i="1"/>
  <c r="B8" i="5" s="1"/>
  <c r="B22" i="8" l="1"/>
  <c r="D22" i="8" s="1"/>
  <c r="F55" i="1"/>
  <c r="L20" i="1"/>
  <c r="L18" i="1"/>
  <c r="M11" i="1"/>
  <c r="O11" i="1" s="1"/>
  <c r="H49" i="1"/>
  <c r="H27" i="1"/>
  <c r="B9" i="5" s="1"/>
  <c r="H50" i="1"/>
  <c r="F57" i="1" l="1"/>
  <c r="C28" i="8" s="1"/>
  <c r="C27" i="8"/>
  <c r="E51" i="1"/>
  <c r="E29" i="1" s="1"/>
  <c r="M18" i="1"/>
  <c r="O18" i="1" s="1"/>
  <c r="E8" i="5" s="1"/>
  <c r="M20" i="1"/>
  <c r="M27" i="1" s="1"/>
  <c r="L27" i="1"/>
  <c r="B23" i="8" l="1"/>
  <c r="D23" i="8" s="1"/>
  <c r="G14" i="8"/>
  <c r="O20" i="1"/>
  <c r="O27" i="1"/>
  <c r="E9" i="5" s="1"/>
  <c r="E16" i="5" s="1"/>
  <c r="F59" i="1"/>
  <c r="C29" i="8" s="1"/>
  <c r="H51" i="1" l="1"/>
  <c r="B13" i="5" s="1"/>
  <c r="E55" i="1"/>
  <c r="E57" i="1" l="1"/>
  <c r="B28" i="8" s="1"/>
  <c r="D28" i="8" s="1"/>
  <c r="B27" i="8"/>
  <c r="D27" i="8" s="1"/>
  <c r="E59" i="1"/>
  <c r="H55" i="1"/>
  <c r="H59" i="1" l="1"/>
  <c r="B31" i="5" s="1"/>
  <c r="G18" i="8"/>
  <c r="B29" i="8"/>
  <c r="D29" i="8" s="1"/>
  <c r="H57" i="1"/>
  <c r="B30" i="5" l="1"/>
  <c r="H29" i="1"/>
  <c r="B19" i="5" l="1"/>
  <c r="B26" i="5" s="1"/>
  <c r="B16" i="5"/>
  <c r="B27" i="5" l="1"/>
</calcChain>
</file>

<file path=xl/sharedStrings.xml><?xml version="1.0" encoding="utf-8"?>
<sst xmlns="http://schemas.openxmlformats.org/spreadsheetml/2006/main" count="148" uniqueCount="88">
  <si>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</si>
  <si>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</si>
  <si>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</si>
  <si>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</si>
  <si>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</si>
  <si>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</si>
  <si>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</si>
  <si>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</si>
  <si>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</si>
  <si>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</si>
  <si>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</si>
  <si>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</si>
  <si>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</si>
  <si>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</si>
  <si>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</si>
  <si>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Supplies</t>
  </si>
  <si>
    <t>Subcontracts</t>
  </si>
  <si>
    <t>Travel</t>
  </si>
  <si>
    <t>Tuition</t>
  </si>
  <si>
    <t>Other expenses</t>
  </si>
  <si>
    <t>DETAILED BUDGET TOTALS</t>
  </si>
  <si>
    <t>COST SHARE</t>
  </si>
  <si>
    <t>Salary &amp; wages</t>
  </si>
  <si>
    <t>Supplies &amp; expenses</t>
  </si>
  <si>
    <t>TOTAL Direct Costs</t>
  </si>
  <si>
    <t>Speedtype</t>
  </si>
  <si>
    <t>Salaries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</si>
  <si>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</si>
  <si>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</si>
  <si>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</si>
  <si>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</si>
  <si>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</si>
  <si>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</si>
  <si>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</si>
  <si>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</si>
  <si>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</si>
  <si>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</si>
  <si>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</si>
  <si>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</si>
  <si>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</si>
  <si>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Speedtypes</t>
  </si>
  <si>
    <t>TARGET ANNUAL DIRECT COSTS</t>
  </si>
  <si>
    <t>Salaries (Name)</t>
  </si>
  <si>
    <t>GRA</t>
  </si>
  <si>
    <t>GRA insurance</t>
  </si>
  <si>
    <t>Start date</t>
  </si>
  <si>
    <t>End date</t>
  </si>
  <si>
    <t>DIRECT COST SUBTOTAL</t>
  </si>
  <si>
    <t>F&amp;A SUBTOTAL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</si>
  <si>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</si>
  <si>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</si>
  <si>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</si>
  <si>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</si>
  <si>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</si>
  <si>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</si>
  <si>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</si>
  <si>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</si>
  <si>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</si>
  <si>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</si>
  <si>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</si>
  <si>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</si>
  <si>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</si>
  <si>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</si>
  <si>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t>Cost of living % increase</t>
  </si>
  <si>
    <t>Fringe benefit rate</t>
  </si>
  <si>
    <t>GRA tuition</t>
  </si>
  <si>
    <t>Total</t>
  </si>
  <si>
    <t>KLCRP Cycle 14 budget spreadsheet</t>
  </si>
  <si>
    <t>Animals</t>
  </si>
  <si>
    <t>KLCRP SECTION 2 BUDGET</t>
  </si>
  <si>
    <t>YEAR 1 Budget</t>
  </si>
  <si>
    <t>Personnel</t>
  </si>
  <si>
    <t>Name</t>
  </si>
  <si>
    <t>Title</t>
  </si>
  <si>
    <t>% effort</t>
  </si>
  <si>
    <t>Base salary</t>
  </si>
  <si>
    <t>Salary requested</t>
  </si>
  <si>
    <t>Other</t>
  </si>
  <si>
    <t>Total Direct Costs Reqeuested Year 1</t>
  </si>
  <si>
    <t>Total Budget Request Summary</t>
  </si>
  <si>
    <t>Category</t>
  </si>
  <si>
    <t>Totals</t>
  </si>
  <si>
    <t>Total Direct Costs</t>
  </si>
  <si>
    <t>Indirect Costs (10% of TDC)</t>
  </si>
  <si>
    <t>Total Funds Requested</t>
  </si>
  <si>
    <t>Sponsor caps indirects at 10%, inclusive of total.  Salaries and fringe for senior faculty must be cost-shared.  Salary for junior faculty capped at 10%.</t>
  </si>
  <si>
    <t>TBD</t>
  </si>
  <si>
    <t>Sr Faculty?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</si>
</sst>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6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167" fontId="4" fillId="0" borderId="1" xfId="0" applyNumberFormat="1" applyFont="1" applyBorder="1"/>
    <xf numFmtId="0" fontId="4" fillId="3" borderId="1" xfId="0" applyFont="1" applyFill="1" applyBorder="1" applyAlignment="1">
      <alignment horizontal="right"/>
    </xf>
    <xf numFmtId="167" fontId="4" fillId="3" borderId="1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167" fontId="4" fillId="0" borderId="2" xfId="0" applyNumberFormat="1" applyFont="1" applyBorder="1"/>
    <xf numFmtId="0" fontId="3" fillId="3" borderId="1" xfId="0" applyFont="1" applyFill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167" fontId="5" fillId="2" borderId="1" xfId="0" applyNumberFormat="1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3" borderId="1" xfId="0" applyFont="1" applyFill="1" applyBorder="1"/>
    <xf numFmtId="168" fontId="4" fillId="3" borderId="1" xfId="0" applyNumberFormat="1" applyFont="1" applyFill="1" applyBorder="1"/>
    <xf numFmtId="0" fontId="5" fillId="2" borderId="0" xfId="0" applyFont="1" applyFill="1" applyAlignment="1">
      <alignment horizontal="left"/>
    </xf>
    <xf numFmtId="167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9" fillId="0" borderId="0" xfId="0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0" xfId="0" applyNumberFormat="1" applyFont="1" applyBorder="1"/>
    <xf numFmtId="2" fontId="3" fillId="3" borderId="1" xfId="0" applyNumberFormat="1" applyFont="1" applyFill="1" applyBorder="1" applyAlignment="1">
      <alignment horizontal="center"/>
    </xf>
    <xf numFmtId="168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/>
    <xf numFmtId="0" fontId="5" fillId="2" borderId="0" xfId="0" applyFont="1" applyFill="1"/>
    <xf numFmtId="168" fontId="3" fillId="0" borderId="1" xfId="0" applyNumberFormat="1" applyFont="1" applyBorder="1"/>
    <xf numFmtId="0" fontId="3" fillId="0" borderId="5" xfId="0" applyFont="1" applyBorder="1"/>
    <xf numFmtId="165" fontId="3" fillId="0" borderId="1" xfId="0" applyNumberFormat="1" applyFont="1" applyBorder="1"/>
    <xf numFmtId="168" fontId="3" fillId="0" borderId="5" xfId="0" applyNumberFormat="1" applyFont="1" applyBorder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/>
    <xf numFmtId="168" fontId="3" fillId="0" borderId="1" xfId="0" applyNumberFormat="1" applyFont="1" applyBorder="1" applyAlignment="1">
      <alignment horizontal="center"/>
    </xf>
    <xf numFmtId="0" fontId="11" fillId="0" borderId="0" xfId="0" applyFont="1"/>
    <xf numFmtId="49" fontId="3" fillId="4" borderId="1" xfId="0" applyNumberFormat="1" applyFont="1" applyFill="1" applyBorder="1" applyProtection="1">
      <protection locked="0"/>
    </xf>
    <xf numFmtId="166" fontId="3" fillId="4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7" fontId="3" fillId="4" borderId="1" xfId="0" applyNumberFormat="1" applyFont="1" applyFill="1" applyBorder="1" applyProtection="1"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6" fontId="4" fillId="4" borderId="1" xfId="0" applyNumberFormat="1" applyFont="1" applyFill="1" applyBorder="1" applyProtection="1">
      <protection locked="0"/>
    </xf>
    <xf numFmtId="9" fontId="3" fillId="4" borderId="1" xfId="0" applyNumberFormat="1" applyFont="1" applyFill="1" applyBorder="1" applyProtection="1">
      <protection locked="0"/>
    </xf>
    <xf numFmtId="2" fontId="3" fillId="0" borderId="0" xfId="0" applyNumberFormat="1" applyFont="1"/>
    <xf numFmtId="1" fontId="3" fillId="0" borderId="0" xfId="0" applyNumberFormat="1" applyFont="1"/>
    <xf numFmtId="171" fontId="3" fillId="0" borderId="0" xfId="0" applyNumberFormat="1" applyFont="1"/>
    <xf numFmtId="14" fontId="4" fillId="3" borderId="1" xfId="0" applyNumberFormat="1" applyFont="1" applyFill="1" applyBorder="1" applyAlignment="1">
      <alignment horizontal="center"/>
    </xf>
    <xf numFmtId="2" fontId="10" fillId="0" borderId="0" xfId="0" applyNumberFormat="1" applyFont="1"/>
    <xf numFmtId="0" fontId="3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NumberFormat="1" applyFont="1" applyBorder="1"/>
    <xf numFmtId="10" fontId="9" fillId="0" borderId="1" xfId="0" applyNumberFormat="1" applyFont="1" applyBorder="1"/>
    <xf numFmtId="0" fontId="12" fillId="0" borderId="1" xfId="0" applyFont="1" applyBorder="1" applyAlignment="1">
      <alignment horizontal="center"/>
    </xf>
    <xf numFmtId="168" fontId="9" fillId="0" borderId="1" xfId="0" applyNumberFormat="1" applyFont="1" applyBorder="1"/>
    <xf numFmtId="0" fontId="3" fillId="4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14" fontId="4" fillId="0" borderId="1" xfId="0" applyNumberFormat="1" applyFont="1" applyBorder="1" applyAlignment="1">
      <alignment horizontal="left"/>
    </xf>
    <xf numFmtId="164" fontId="4" fillId="4" borderId="1" xfId="1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/>
    <xf numFmtId="0" fontId="5" fillId="2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69"/>
  <sheetViews>
    <sheetView tabSelected="1" workbookViewId="0">
      <selection activeCell="I11" sqref="I11"/>
    </sheetView>
  </sheetViews>
  <sheetFormatPr defaultRowHeight="12" x14ac:dyDescent="0.2"/>
  <cols>
    <col min="1" max="1" width="25" style="2" customWidth="1"/>
    <col min="2" max="3" width="11.7109375" style="2" customWidth="1"/>
    <col min="4" max="6" width="10.7109375" style="2" customWidth="1"/>
    <col min="7" max="7" width="1.7109375" style="2" customWidth="1"/>
    <col min="8" max="8" width="10.7109375" style="2" customWidth="1"/>
    <col min="9" max="9" width="10" style="2" bestFit="1" customWidth="1"/>
    <col min="10" max="10" width="1.5703125" style="2" customWidth="1"/>
    <col min="11" max="11" width="20.7109375" style="2" customWidth="1"/>
    <col min="12" max="13" width="10.7109375" style="2" customWidth="1"/>
    <col min="14" max="14" width="1" style="2" customWidth="1"/>
    <col min="15" max="15" width="10.7109375" style="2" customWidth="1"/>
    <col min="16" max="16384" width="9.140625" style="2"/>
  </cols>
  <sheetData>
    <row r="2" spans="1:16" s="32" customFormat="1" ht="15.75" x14ac:dyDescent="0.25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x14ac:dyDescent="0.2">
      <c r="A3" s="11" t="s">
        <v>0</v>
      </c>
      <c r="B3" s="98"/>
      <c r="C3" s="99"/>
      <c r="D3" s="99"/>
      <c r="E3" s="99"/>
      <c r="F3" s="99"/>
      <c r="H3" s="35"/>
      <c r="K3" s="33"/>
    </row>
    <row r="4" spans="1:16" ht="12.75" x14ac:dyDescent="0.2">
      <c r="A4" s="11" t="s">
        <v>1</v>
      </c>
      <c r="B4" s="100"/>
      <c r="C4" s="101"/>
      <c r="D4" s="101"/>
      <c r="E4" s="101"/>
      <c r="F4" s="101"/>
      <c r="H4" s="69"/>
      <c r="K4" s="34"/>
    </row>
    <row r="5" spans="1:16" x14ac:dyDescent="0.2">
      <c r="A5" s="11" t="s">
        <v>8</v>
      </c>
      <c r="B5" s="102">
        <f>E8</f>
        <v>42064</v>
      </c>
      <c r="C5" s="102"/>
      <c r="D5" s="102"/>
      <c r="E5" s="102"/>
      <c r="F5" s="102"/>
      <c r="K5" s="55"/>
    </row>
    <row r="6" spans="1:16" x14ac:dyDescent="0.2">
      <c r="A6" s="11" t="s">
        <v>9</v>
      </c>
      <c r="B6" s="102">
        <f>F9</f>
        <v>42794</v>
      </c>
      <c r="C6" s="102"/>
      <c r="D6" s="102"/>
      <c r="E6" s="102"/>
      <c r="F6" s="102"/>
      <c r="K6" s="34"/>
    </row>
    <row r="7" spans="1:16" x14ac:dyDescent="0.2">
      <c r="A7" s="11" t="s">
        <v>63</v>
      </c>
      <c r="B7" s="103">
        <v>0.03</v>
      </c>
      <c r="C7" s="103"/>
      <c r="D7" s="103"/>
      <c r="E7" s="103"/>
      <c r="F7" s="103"/>
      <c r="G7" s="3"/>
    </row>
    <row r="8" spans="1:16" s="4" customFormat="1" ht="12.75" customHeight="1" x14ac:dyDescent="0.2">
      <c r="D8" s="29" t="s">
        <v>45</v>
      </c>
      <c r="E8" s="61">
        <v>42064</v>
      </c>
      <c r="F8" s="30">
        <f>EDATE(E8,12)</f>
        <v>42430</v>
      </c>
      <c r="G8" s="5"/>
      <c r="K8" s="104" t="s">
        <v>21</v>
      </c>
      <c r="L8" s="68">
        <f>E8</f>
        <v>42064</v>
      </c>
      <c r="M8" s="68">
        <f>F8</f>
        <v>42430</v>
      </c>
      <c r="N8" s="24"/>
      <c r="O8" s="24"/>
    </row>
    <row r="9" spans="1:16" s="4" customFormat="1" x14ac:dyDescent="0.2">
      <c r="D9" s="29" t="s">
        <v>46</v>
      </c>
      <c r="E9" s="30">
        <f>F8-1</f>
        <v>42429</v>
      </c>
      <c r="F9" s="30">
        <f>EDATE(E9,12)</f>
        <v>42794</v>
      </c>
      <c r="G9" s="5"/>
      <c r="K9" s="104"/>
      <c r="L9" s="68">
        <f>E9</f>
        <v>42429</v>
      </c>
      <c r="M9" s="68">
        <f>F9</f>
        <v>42794</v>
      </c>
      <c r="N9" s="24"/>
      <c r="O9" s="24"/>
    </row>
    <row r="10" spans="1:16" s="3" customFormat="1" x14ac:dyDescent="0.2">
      <c r="A10" s="26" t="s">
        <v>42</v>
      </c>
      <c r="B10" s="6" t="s">
        <v>14</v>
      </c>
      <c r="C10" s="6" t="s">
        <v>6</v>
      </c>
      <c r="D10" s="6" t="s">
        <v>2</v>
      </c>
      <c r="E10" s="6" t="s">
        <v>4</v>
      </c>
      <c r="F10" s="6" t="s">
        <v>5</v>
      </c>
      <c r="G10" s="6"/>
      <c r="H10" s="6" t="s">
        <v>7</v>
      </c>
      <c r="I10" s="14" t="s">
        <v>87</v>
      </c>
      <c r="K10" s="6" t="s">
        <v>26</v>
      </c>
      <c r="L10" s="6" t="s">
        <v>4</v>
      </c>
      <c r="M10" s="6" t="s">
        <v>5</v>
      </c>
      <c r="N10" s="6"/>
      <c r="O10" s="6" t="s">
        <v>7</v>
      </c>
      <c r="P10" s="14" t="s">
        <v>25</v>
      </c>
    </row>
    <row r="11" spans="1:16" x14ac:dyDescent="0.2">
      <c r="A11" s="56"/>
      <c r="B11" s="57">
        <v>0</v>
      </c>
      <c r="C11" s="8">
        <f>IF(I11="Y",0,B11)</f>
        <v>0</v>
      </c>
      <c r="D11" s="64">
        <v>0</v>
      </c>
      <c r="E11" s="9">
        <f t="shared" ref="E11:E17" si="0">ROUND(C11*D11,0)</f>
        <v>0</v>
      </c>
      <c r="F11" s="9">
        <f>ROUND(E11*(1+B7),0)</f>
        <v>0</v>
      </c>
      <c r="G11" s="9"/>
      <c r="H11" s="16">
        <f t="shared" ref="H11:H18" si="1">SUM(E11:F11)</f>
        <v>0</v>
      </c>
      <c r="I11" s="36"/>
      <c r="K11" s="7" t="str">
        <f>IF(I11="Y",A11,"")</f>
        <v/>
      </c>
      <c r="L11" s="9">
        <f t="shared" ref="L11:L17" si="2">ROUND(IF(K11="",0,(ROUND(((B11-C11)*D11),0))),0)</f>
        <v>0</v>
      </c>
      <c r="M11" s="9">
        <f>ROUND(L11*(1+B7),0)</f>
        <v>0</v>
      </c>
      <c r="N11" s="9"/>
      <c r="O11" s="16">
        <f t="shared" ref="O11:O18" si="3">ROUND(SUM(L11:M11),0)</f>
        <v>0</v>
      </c>
      <c r="P11" s="70"/>
    </row>
    <row r="12" spans="1:16" x14ac:dyDescent="0.2">
      <c r="A12" s="56"/>
      <c r="B12" s="57">
        <v>0</v>
      </c>
      <c r="C12" s="8">
        <f t="shared" ref="C12:C17" si="4">IF(I12="Y",0,B12)</f>
        <v>0</v>
      </c>
      <c r="D12" s="64">
        <v>0</v>
      </c>
      <c r="E12" s="9">
        <f t="shared" si="0"/>
        <v>0</v>
      </c>
      <c r="F12" s="9">
        <f>ROUND(E12*(1+B7),0)</f>
        <v>0</v>
      </c>
      <c r="G12" s="9"/>
      <c r="H12" s="16">
        <f t="shared" si="1"/>
        <v>0</v>
      </c>
      <c r="I12" s="36"/>
      <c r="K12" s="7" t="str">
        <f t="shared" ref="K12:K17" si="5">IF(I12="Y",A12,"")</f>
        <v/>
      </c>
      <c r="L12" s="9">
        <f t="shared" si="2"/>
        <v>0</v>
      </c>
      <c r="M12" s="9">
        <f>ROUND(L12*(1+B7),0)</f>
        <v>0</v>
      </c>
      <c r="N12" s="9"/>
      <c r="O12" s="16">
        <f t="shared" si="3"/>
        <v>0</v>
      </c>
      <c r="P12" s="70"/>
    </row>
    <row r="13" spans="1:16" x14ac:dyDescent="0.2">
      <c r="A13" s="56"/>
      <c r="B13" s="57">
        <v>0</v>
      </c>
      <c r="C13" s="8">
        <f t="shared" si="4"/>
        <v>0</v>
      </c>
      <c r="D13" s="64">
        <v>0</v>
      </c>
      <c r="E13" s="9">
        <f t="shared" si="0"/>
        <v>0</v>
      </c>
      <c r="F13" s="9">
        <f>ROUND(E13*(1+B7),0)</f>
        <v>0</v>
      </c>
      <c r="G13" s="9"/>
      <c r="H13" s="16">
        <f t="shared" si="1"/>
        <v>0</v>
      </c>
      <c r="I13" s="36"/>
      <c r="K13" s="7" t="str">
        <f t="shared" si="5"/>
        <v/>
      </c>
      <c r="L13" s="9">
        <f t="shared" si="2"/>
        <v>0</v>
      </c>
      <c r="M13" s="9">
        <f>ROUND(L13*(1+B7),0)</f>
        <v>0</v>
      </c>
      <c r="N13" s="9"/>
      <c r="O13" s="16">
        <f t="shared" si="3"/>
        <v>0</v>
      </c>
      <c r="P13" s="70"/>
    </row>
    <row r="14" spans="1:16" x14ac:dyDescent="0.2">
      <c r="A14" s="56"/>
      <c r="B14" s="57">
        <v>0</v>
      </c>
      <c r="C14" s="8">
        <f t="shared" si="4"/>
        <v>0</v>
      </c>
      <c r="D14" s="64">
        <v>0</v>
      </c>
      <c r="E14" s="9">
        <f t="shared" si="0"/>
        <v>0</v>
      </c>
      <c r="F14" s="9">
        <f>ROUND(E14*(1+B7),0)</f>
        <v>0</v>
      </c>
      <c r="G14" s="9"/>
      <c r="H14" s="16">
        <f t="shared" si="1"/>
        <v>0</v>
      </c>
      <c r="I14" s="36"/>
      <c r="J14" s="1"/>
      <c r="K14" s="7" t="str">
        <f t="shared" si="5"/>
        <v/>
      </c>
      <c r="L14" s="9">
        <f t="shared" si="2"/>
        <v>0</v>
      </c>
      <c r="M14" s="9">
        <f>ROUND(L14*(1+B7),0)</f>
        <v>0</v>
      </c>
      <c r="N14" s="9"/>
      <c r="O14" s="16">
        <f t="shared" si="3"/>
        <v>0</v>
      </c>
      <c r="P14" s="70"/>
    </row>
    <row r="15" spans="1:16" x14ac:dyDescent="0.2">
      <c r="A15" s="56"/>
      <c r="B15" s="57">
        <v>0</v>
      </c>
      <c r="C15" s="8">
        <f t="shared" si="4"/>
        <v>0</v>
      </c>
      <c r="D15" s="64">
        <v>0</v>
      </c>
      <c r="E15" s="9">
        <f t="shared" si="0"/>
        <v>0</v>
      </c>
      <c r="F15" s="9">
        <f>ROUND(E15*(1+B7),0)</f>
        <v>0</v>
      </c>
      <c r="G15" s="9"/>
      <c r="H15" s="16">
        <f t="shared" si="1"/>
        <v>0</v>
      </c>
      <c r="I15" s="36"/>
      <c r="K15" s="7" t="str">
        <f t="shared" si="5"/>
        <v/>
      </c>
      <c r="L15" s="9">
        <f t="shared" si="2"/>
        <v>0</v>
      </c>
      <c r="M15" s="9">
        <f>ROUND(L15*(1+B7),0)</f>
        <v>0</v>
      </c>
      <c r="N15" s="9"/>
      <c r="O15" s="16">
        <f t="shared" si="3"/>
        <v>0</v>
      </c>
      <c r="P15" s="70"/>
    </row>
    <row r="16" spans="1:16" x14ac:dyDescent="0.2">
      <c r="A16" s="56"/>
      <c r="B16" s="57">
        <v>0</v>
      </c>
      <c r="C16" s="8">
        <f t="shared" si="4"/>
        <v>0</v>
      </c>
      <c r="D16" s="64">
        <v>0</v>
      </c>
      <c r="E16" s="9">
        <f t="shared" si="0"/>
        <v>0</v>
      </c>
      <c r="F16" s="9">
        <f>ROUND(E16*(1+B7),0)</f>
        <v>0</v>
      </c>
      <c r="G16" s="9"/>
      <c r="H16" s="16">
        <f t="shared" si="1"/>
        <v>0</v>
      </c>
      <c r="I16" s="36"/>
      <c r="K16" s="7" t="str">
        <f t="shared" si="5"/>
        <v/>
      </c>
      <c r="L16" s="9">
        <f t="shared" si="2"/>
        <v>0</v>
      </c>
      <c r="M16" s="9">
        <f>ROUND(L16*(1+B7),0)</f>
        <v>0</v>
      </c>
      <c r="N16" s="9"/>
      <c r="O16" s="16">
        <f t="shared" si="3"/>
        <v>0</v>
      </c>
      <c r="P16" s="70"/>
    </row>
    <row r="17" spans="1:16" x14ac:dyDescent="0.2">
      <c r="A17" s="56"/>
      <c r="B17" s="57">
        <v>0</v>
      </c>
      <c r="C17" s="8">
        <f t="shared" si="4"/>
        <v>0</v>
      </c>
      <c r="D17" s="64">
        <v>0</v>
      </c>
      <c r="E17" s="9">
        <f t="shared" si="0"/>
        <v>0</v>
      </c>
      <c r="F17" s="9">
        <f>ROUND(E17*(1+B7),0)</f>
        <v>0</v>
      </c>
      <c r="G17" s="9"/>
      <c r="H17" s="16">
        <f t="shared" si="1"/>
        <v>0</v>
      </c>
      <c r="I17" s="36"/>
      <c r="K17" s="7" t="str">
        <f t="shared" si="5"/>
        <v/>
      </c>
      <c r="L17" s="9">
        <f t="shared" si="2"/>
        <v>0</v>
      </c>
      <c r="M17" s="9">
        <f>ROUND(L17*(1+B7),0)</f>
        <v>0</v>
      </c>
      <c r="N17" s="9"/>
      <c r="O17" s="16">
        <f t="shared" si="3"/>
        <v>0</v>
      </c>
      <c r="P17" s="70"/>
    </row>
    <row r="18" spans="1:16" s="4" customFormat="1" x14ac:dyDescent="0.2">
      <c r="A18" s="88" t="s">
        <v>10</v>
      </c>
      <c r="B18" s="89"/>
      <c r="C18" s="89"/>
      <c r="D18" s="90"/>
      <c r="E18" s="12">
        <f>SUM(E11:E17)</f>
        <v>0</v>
      </c>
      <c r="F18" s="12">
        <f>SUM(F11:F17)</f>
        <v>0</v>
      </c>
      <c r="G18" s="12"/>
      <c r="H18" s="12">
        <f t="shared" si="1"/>
        <v>0</v>
      </c>
      <c r="K18" s="15" t="s">
        <v>10</v>
      </c>
      <c r="L18" s="12">
        <f>ROUND(SUM(L11:L17),0)</f>
        <v>0</v>
      </c>
      <c r="M18" s="12">
        <f>ROUND(SUM(M11:M17),0)</f>
        <v>0</v>
      </c>
      <c r="N18" s="12"/>
      <c r="O18" s="12">
        <f t="shared" si="3"/>
        <v>0</v>
      </c>
      <c r="P18" s="3"/>
    </row>
    <row r="19" spans="1:16" s="3" customFormat="1" x14ac:dyDescent="0.2">
      <c r="A19" s="26" t="s">
        <v>11</v>
      </c>
      <c r="B19" s="6"/>
      <c r="C19" s="6" t="s">
        <v>43</v>
      </c>
      <c r="D19" s="6" t="s">
        <v>12</v>
      </c>
      <c r="E19" s="6" t="s">
        <v>4</v>
      </c>
      <c r="F19" s="6" t="s">
        <v>5</v>
      </c>
      <c r="G19" s="6"/>
      <c r="H19" s="6" t="s">
        <v>7</v>
      </c>
      <c r="K19" s="6" t="s">
        <v>11</v>
      </c>
      <c r="L19" s="6" t="s">
        <v>4</v>
      </c>
      <c r="M19" s="6" t="s">
        <v>5</v>
      </c>
      <c r="N19" s="6"/>
      <c r="O19" s="6" t="s">
        <v>7</v>
      </c>
      <c r="P19" s="14" t="s">
        <v>25</v>
      </c>
    </row>
    <row r="20" spans="1:16" x14ac:dyDescent="0.2">
      <c r="A20" s="95" t="str">
        <f t="shared" ref="A20:A26" si="6">IF(ISBLANK(A11),"",A11)</f>
        <v/>
      </c>
      <c r="B20" s="96"/>
      <c r="C20" s="59"/>
      <c r="D20" s="58">
        <f>IF(C20="GRA",0,L30)</f>
        <v>0.28499999999999998</v>
      </c>
      <c r="E20" s="9">
        <f>ROUND(IF(C20="GRA",L31,E11*D20),0)</f>
        <v>0</v>
      </c>
      <c r="F20" s="9">
        <f>ROUND(IF(C20="GRA",E20*(1+B7),F11*D20),0)</f>
        <v>0</v>
      </c>
      <c r="G20" s="7"/>
      <c r="H20" s="10">
        <f t="shared" ref="H20:H27" si="7">SUM(E20:F20)</f>
        <v>0</v>
      </c>
      <c r="K20" s="19" t="str">
        <f t="shared" ref="K20:K26" si="8">IF(ISBLANK(K11),"",K11)</f>
        <v/>
      </c>
      <c r="L20" s="9">
        <f t="shared" ref="L20:L26" si="9">ROUND(L11*D20,0)</f>
        <v>0</v>
      </c>
      <c r="M20" s="9">
        <f t="shared" ref="M20:M26" si="10">ROUND(M11*D20,0)</f>
        <v>0</v>
      </c>
      <c r="N20" s="7"/>
      <c r="O20" s="10">
        <f t="shared" ref="O20:O27" si="11">ROUND(SUM(L20:M20),0)</f>
        <v>0</v>
      </c>
      <c r="P20" s="62" t="str">
        <f t="shared" ref="P20:P26" si="12">IF(ISBLANK(P11),"",P11)</f>
        <v/>
      </c>
    </row>
    <row r="21" spans="1:16" x14ac:dyDescent="0.2">
      <c r="A21" s="95" t="str">
        <f t="shared" si="6"/>
        <v/>
      </c>
      <c r="B21" s="96"/>
      <c r="C21" s="59"/>
      <c r="D21" s="58">
        <f>IF(C21="GRA",0,L30)</f>
        <v>0.28499999999999998</v>
      </c>
      <c r="E21" s="9">
        <f>ROUND(IF(C21="GRA",L31,E12*D21),0)</f>
        <v>0</v>
      </c>
      <c r="F21" s="9">
        <f>ROUND(IF(C21="GRA",E21*(1+B7),F12*D21),0)</f>
        <v>0</v>
      </c>
      <c r="G21" s="7"/>
      <c r="H21" s="10">
        <f t="shared" si="7"/>
        <v>0</v>
      </c>
      <c r="K21" s="19" t="str">
        <f t="shared" si="8"/>
        <v/>
      </c>
      <c r="L21" s="9">
        <f t="shared" si="9"/>
        <v>0</v>
      </c>
      <c r="M21" s="9">
        <f t="shared" si="10"/>
        <v>0</v>
      </c>
      <c r="N21" s="7"/>
      <c r="O21" s="10">
        <f t="shared" si="11"/>
        <v>0</v>
      </c>
      <c r="P21" s="62" t="str">
        <f t="shared" si="12"/>
        <v/>
      </c>
    </row>
    <row r="22" spans="1:16" x14ac:dyDescent="0.2">
      <c r="A22" s="95" t="str">
        <f t="shared" si="6"/>
        <v/>
      </c>
      <c r="B22" s="96"/>
      <c r="C22" s="59"/>
      <c r="D22" s="58">
        <f>IF(C22="GRA",0,L30)</f>
        <v>0.28499999999999998</v>
      </c>
      <c r="E22" s="9">
        <f>ROUND(IF(C22="GRA",L31,E13*D22),0)</f>
        <v>0</v>
      </c>
      <c r="F22" s="9">
        <f>ROUND(IF(C22="GRA",E22*(1+B7),F13*D22),0)</f>
        <v>0</v>
      </c>
      <c r="G22" s="7"/>
      <c r="H22" s="10">
        <f t="shared" si="7"/>
        <v>0</v>
      </c>
      <c r="K22" s="19" t="str">
        <f t="shared" si="8"/>
        <v/>
      </c>
      <c r="L22" s="9">
        <f t="shared" si="9"/>
        <v>0</v>
      </c>
      <c r="M22" s="9">
        <f t="shared" si="10"/>
        <v>0</v>
      </c>
      <c r="N22" s="7"/>
      <c r="O22" s="10">
        <f t="shared" si="11"/>
        <v>0</v>
      </c>
      <c r="P22" s="62" t="str">
        <f t="shared" si="12"/>
        <v/>
      </c>
    </row>
    <row r="23" spans="1:16" x14ac:dyDescent="0.2">
      <c r="A23" s="95" t="str">
        <f t="shared" si="6"/>
        <v/>
      </c>
      <c r="B23" s="96"/>
      <c r="C23" s="59"/>
      <c r="D23" s="58">
        <f>IF(C23="GRA",0,L30)</f>
        <v>0.28499999999999998</v>
      </c>
      <c r="E23" s="9">
        <f>ROUND(IF(C23="GRA",L31,E14*D23),0)</f>
        <v>0</v>
      </c>
      <c r="F23" s="9">
        <f>ROUND(IF(C23="GRA",E23*(1+B7),F14*D23),0)</f>
        <v>0</v>
      </c>
      <c r="G23" s="7"/>
      <c r="H23" s="10">
        <f t="shared" si="7"/>
        <v>0</v>
      </c>
      <c r="K23" s="19" t="str">
        <f t="shared" si="8"/>
        <v/>
      </c>
      <c r="L23" s="9">
        <f t="shared" si="9"/>
        <v>0</v>
      </c>
      <c r="M23" s="9">
        <f t="shared" si="10"/>
        <v>0</v>
      </c>
      <c r="N23" s="7"/>
      <c r="O23" s="10">
        <f t="shared" si="11"/>
        <v>0</v>
      </c>
      <c r="P23" s="62" t="str">
        <f t="shared" si="12"/>
        <v/>
      </c>
    </row>
    <row r="24" spans="1:16" x14ac:dyDescent="0.2">
      <c r="A24" s="95" t="str">
        <f t="shared" si="6"/>
        <v/>
      </c>
      <c r="B24" s="96"/>
      <c r="C24" s="59"/>
      <c r="D24" s="58">
        <f>IF(C24="GRA",0,L30)</f>
        <v>0.28499999999999998</v>
      </c>
      <c r="E24" s="9">
        <f>ROUND(IF(C24="GRA",L31,E15*D24),0)</f>
        <v>0</v>
      </c>
      <c r="F24" s="9">
        <f>ROUND(IF(C24="GRA",E24*(1+B7),F15*D24),0)</f>
        <v>0</v>
      </c>
      <c r="G24" s="7"/>
      <c r="H24" s="10">
        <f t="shared" si="7"/>
        <v>0</v>
      </c>
      <c r="K24" s="19" t="str">
        <f t="shared" si="8"/>
        <v/>
      </c>
      <c r="L24" s="9">
        <f t="shared" si="9"/>
        <v>0</v>
      </c>
      <c r="M24" s="9">
        <f t="shared" si="10"/>
        <v>0</v>
      </c>
      <c r="N24" s="7"/>
      <c r="O24" s="10">
        <f t="shared" si="11"/>
        <v>0</v>
      </c>
      <c r="P24" s="62" t="str">
        <f t="shared" si="12"/>
        <v/>
      </c>
    </row>
    <row r="25" spans="1:16" x14ac:dyDescent="0.2">
      <c r="A25" s="95" t="str">
        <f t="shared" si="6"/>
        <v/>
      </c>
      <c r="B25" s="96"/>
      <c r="C25" s="59"/>
      <c r="D25" s="58">
        <f>IF(C25="GRA",0,L30)</f>
        <v>0.28499999999999998</v>
      </c>
      <c r="E25" s="9">
        <f>ROUND(IF(C25="GRA",L31,E16*D25),0)</f>
        <v>0</v>
      </c>
      <c r="F25" s="9">
        <f>ROUND(IF(C25="GRA",E25*(1+B7),F16*D25),0)</f>
        <v>0</v>
      </c>
      <c r="G25" s="7"/>
      <c r="H25" s="10">
        <f t="shared" si="7"/>
        <v>0</v>
      </c>
      <c r="K25" s="19" t="str">
        <f t="shared" si="8"/>
        <v/>
      </c>
      <c r="L25" s="9">
        <f t="shared" si="9"/>
        <v>0</v>
      </c>
      <c r="M25" s="9">
        <f t="shared" si="10"/>
        <v>0</v>
      </c>
      <c r="N25" s="7"/>
      <c r="O25" s="10">
        <f t="shared" si="11"/>
        <v>0</v>
      </c>
      <c r="P25" s="62" t="str">
        <f t="shared" si="12"/>
        <v/>
      </c>
    </row>
    <row r="26" spans="1:16" x14ac:dyDescent="0.2">
      <c r="A26" s="95" t="str">
        <f t="shared" si="6"/>
        <v/>
      </c>
      <c r="B26" s="96"/>
      <c r="C26" s="59"/>
      <c r="D26" s="58">
        <f>IF(C26="GRA",0,L30)</f>
        <v>0.28499999999999998</v>
      </c>
      <c r="E26" s="9">
        <f>ROUND(IF(C26="GRA",L31,E17*D26),0)</f>
        <v>0</v>
      </c>
      <c r="F26" s="9">
        <f>ROUND(IF(C26="GRA",E26*(1+B7),F17*D26),0)</f>
        <v>0</v>
      </c>
      <c r="G26" s="7"/>
      <c r="H26" s="10">
        <f t="shared" si="7"/>
        <v>0</v>
      </c>
      <c r="K26" s="19" t="str">
        <f t="shared" si="8"/>
        <v/>
      </c>
      <c r="L26" s="9">
        <f t="shared" si="9"/>
        <v>0</v>
      </c>
      <c r="M26" s="9">
        <f t="shared" si="10"/>
        <v>0</v>
      </c>
      <c r="N26" s="7"/>
      <c r="O26" s="10">
        <f t="shared" si="11"/>
        <v>0</v>
      </c>
      <c r="P26" s="62" t="str">
        <f t="shared" si="12"/>
        <v/>
      </c>
    </row>
    <row r="27" spans="1:16" s="4" customFormat="1" x14ac:dyDescent="0.2">
      <c r="A27" s="88" t="s">
        <v>10</v>
      </c>
      <c r="B27" s="89"/>
      <c r="C27" s="89"/>
      <c r="D27" s="90"/>
      <c r="E27" s="12">
        <f>SUM(E20:E26)</f>
        <v>0</v>
      </c>
      <c r="F27" s="12">
        <f>SUM(F20:F26)</f>
        <v>0</v>
      </c>
      <c r="G27" s="12"/>
      <c r="H27" s="12">
        <f t="shared" si="7"/>
        <v>0</v>
      </c>
      <c r="K27" s="15" t="s">
        <v>10</v>
      </c>
      <c r="L27" s="12">
        <f>ROUND(SUM(L20:L26),0)</f>
        <v>0</v>
      </c>
      <c r="M27" s="12">
        <f>ROUND(SUM(M20:M26),0)</f>
        <v>0</v>
      </c>
      <c r="N27" s="12"/>
      <c r="O27" s="12">
        <f t="shared" si="11"/>
        <v>0</v>
      </c>
    </row>
    <row r="28" spans="1:16" s="3" customFormat="1" x14ac:dyDescent="0.2">
      <c r="A28" s="26" t="s">
        <v>15</v>
      </c>
      <c r="B28" s="6"/>
      <c r="C28" s="6"/>
      <c r="D28" s="6"/>
      <c r="E28" s="6" t="s">
        <v>4</v>
      </c>
      <c r="F28" s="6" t="s">
        <v>5</v>
      </c>
      <c r="G28" s="6"/>
      <c r="H28" s="6" t="s">
        <v>7</v>
      </c>
    </row>
    <row r="29" spans="1:16" x14ac:dyDescent="0.2">
      <c r="A29" s="88" t="s">
        <v>10</v>
      </c>
      <c r="B29" s="89"/>
      <c r="C29" s="89"/>
      <c r="D29" s="90"/>
      <c r="E29" s="12">
        <f>E51</f>
        <v>68181.820000000007</v>
      </c>
      <c r="F29" s="12">
        <f>F51</f>
        <v>68181.820000000007</v>
      </c>
      <c r="G29" s="12"/>
      <c r="H29" s="12">
        <f>ROUND(SUM(E29:F29),0)</f>
        <v>136364</v>
      </c>
      <c r="K29" s="19"/>
      <c r="L29" s="41"/>
    </row>
    <row r="30" spans="1:16" x14ac:dyDescent="0.2">
      <c r="A30" s="26" t="s">
        <v>68</v>
      </c>
      <c r="B30" s="6"/>
      <c r="C30" s="6"/>
      <c r="D30" s="6"/>
      <c r="E30" s="6" t="s">
        <v>4</v>
      </c>
      <c r="F30" s="6" t="s">
        <v>5</v>
      </c>
      <c r="G30" s="6"/>
      <c r="H30" s="6" t="s">
        <v>7</v>
      </c>
      <c r="K30" s="7" t="s">
        <v>64</v>
      </c>
      <c r="L30" s="7">
        <v>0.28499999999999998</v>
      </c>
    </row>
    <row r="31" spans="1:16" x14ac:dyDescent="0.2">
      <c r="A31" s="92" t="s">
        <v>86</v>
      </c>
      <c r="B31" s="93"/>
      <c r="C31" s="93"/>
      <c r="D31" s="94"/>
      <c r="E31" s="60">
        <v>0</v>
      </c>
      <c r="F31" s="60">
        <v>0</v>
      </c>
      <c r="G31" s="9"/>
      <c r="H31" s="10">
        <f>ROUND(SUM(E31:F31),0)</f>
        <v>0</v>
      </c>
      <c r="K31" s="18" t="s">
        <v>44</v>
      </c>
      <c r="L31" s="41">
        <v>2466</v>
      </c>
    </row>
    <row r="32" spans="1:16" x14ac:dyDescent="0.2">
      <c r="A32" s="92"/>
      <c r="B32" s="93"/>
      <c r="C32" s="93"/>
      <c r="D32" s="94"/>
      <c r="E32" s="60">
        <v>0</v>
      </c>
      <c r="F32" s="60">
        <v>0</v>
      </c>
      <c r="G32" s="9"/>
      <c r="H32" s="10">
        <f>ROUND(SUM(E32:F32),0)</f>
        <v>0</v>
      </c>
      <c r="K32" s="7" t="s">
        <v>65</v>
      </c>
      <c r="L32" s="41">
        <v>3780</v>
      </c>
    </row>
    <row r="33" spans="1:8" x14ac:dyDescent="0.2">
      <c r="A33" s="92"/>
      <c r="B33" s="93"/>
      <c r="C33" s="93"/>
      <c r="D33" s="94"/>
      <c r="E33" s="60"/>
      <c r="F33" s="60"/>
      <c r="G33" s="9"/>
      <c r="H33" s="10">
        <f>ROUND(SUM(E33:F33),0)</f>
        <v>0</v>
      </c>
    </row>
    <row r="34" spans="1:8" x14ac:dyDescent="0.2">
      <c r="A34" s="92"/>
      <c r="B34" s="93"/>
      <c r="C34" s="93"/>
      <c r="D34" s="94"/>
      <c r="E34" s="60"/>
      <c r="F34" s="60"/>
      <c r="G34" s="9"/>
      <c r="H34" s="10">
        <f>ROUND(SUM(E34:F34),0)</f>
        <v>0</v>
      </c>
    </row>
    <row r="35" spans="1:8" s="4" customFormat="1" x14ac:dyDescent="0.2">
      <c r="A35" s="88" t="s">
        <v>10</v>
      </c>
      <c r="B35" s="89"/>
      <c r="C35" s="89"/>
      <c r="D35" s="90"/>
      <c r="E35" s="12">
        <f>ROUND(SUM(E31:E34),0)</f>
        <v>0</v>
      </c>
      <c r="F35" s="12">
        <f>ROUND(SUM(F31:F34),0)</f>
        <v>0</v>
      </c>
      <c r="G35" s="12"/>
      <c r="H35" s="12">
        <f>ROUND(SUM(E35:F35),0)</f>
        <v>0</v>
      </c>
    </row>
    <row r="36" spans="1:8" s="3" customFormat="1" x14ac:dyDescent="0.2">
      <c r="A36" s="26" t="s">
        <v>17</v>
      </c>
      <c r="B36" s="6"/>
      <c r="C36" s="6"/>
      <c r="D36" s="6"/>
      <c r="E36" s="6" t="s">
        <v>4</v>
      </c>
      <c r="F36" s="6" t="s">
        <v>5</v>
      </c>
      <c r="G36" s="6"/>
      <c r="H36" s="6" t="s">
        <v>7</v>
      </c>
    </row>
    <row r="37" spans="1:8" x14ac:dyDescent="0.2">
      <c r="A37" s="92"/>
      <c r="B37" s="93"/>
      <c r="C37" s="93"/>
      <c r="D37" s="94"/>
      <c r="E37" s="60">
        <v>0</v>
      </c>
      <c r="F37" s="60">
        <v>0</v>
      </c>
      <c r="G37" s="7"/>
      <c r="H37" s="10">
        <f>ROUND(SUM(E37:F37),0)</f>
        <v>0</v>
      </c>
    </row>
    <row r="38" spans="1:8" x14ac:dyDescent="0.2">
      <c r="A38" s="92"/>
      <c r="B38" s="93"/>
      <c r="C38" s="93"/>
      <c r="D38" s="94"/>
      <c r="E38" s="60">
        <v>0</v>
      </c>
      <c r="F38" s="60">
        <v>0</v>
      </c>
      <c r="G38" s="7"/>
      <c r="H38" s="10">
        <f>ROUND(SUM(E38:F38),0)</f>
        <v>0</v>
      </c>
    </row>
    <row r="39" spans="1:8" x14ac:dyDescent="0.2">
      <c r="A39" s="92"/>
      <c r="B39" s="93"/>
      <c r="C39" s="93"/>
      <c r="D39" s="94"/>
      <c r="E39" s="60"/>
      <c r="F39" s="60"/>
      <c r="G39" s="7"/>
      <c r="H39" s="10">
        <f>ROUND(SUM(E39:F39),0)</f>
        <v>0</v>
      </c>
    </row>
    <row r="40" spans="1:8" x14ac:dyDescent="0.2">
      <c r="A40" s="92"/>
      <c r="B40" s="93"/>
      <c r="C40" s="93"/>
      <c r="D40" s="94"/>
      <c r="E40" s="60"/>
      <c r="F40" s="60"/>
      <c r="G40" s="7"/>
      <c r="H40" s="10">
        <f>ROUND(SUM(E40:F40),0)</f>
        <v>0</v>
      </c>
    </row>
    <row r="41" spans="1:8" s="4" customFormat="1" x14ac:dyDescent="0.2">
      <c r="A41" s="88" t="s">
        <v>10</v>
      </c>
      <c r="B41" s="89"/>
      <c r="C41" s="89"/>
      <c r="D41" s="90"/>
      <c r="E41" s="12">
        <f>ROUND(SUM(E37:E40),0)</f>
        <v>0</v>
      </c>
      <c r="F41" s="12">
        <f>ROUND(SUM(F37:F40),0)</f>
        <v>0</v>
      </c>
      <c r="G41" s="12"/>
      <c r="H41" s="12">
        <f>ROUND(SUM(E41:F41),0)</f>
        <v>0</v>
      </c>
    </row>
    <row r="42" spans="1:8" s="3" customFormat="1" x14ac:dyDescent="0.2">
      <c r="A42" s="26" t="s">
        <v>19</v>
      </c>
      <c r="B42" s="6"/>
      <c r="C42" s="6"/>
      <c r="D42" s="6"/>
      <c r="E42" s="6" t="s">
        <v>4</v>
      </c>
      <c r="F42" s="6" t="s">
        <v>5</v>
      </c>
      <c r="G42" s="6"/>
      <c r="H42" s="6" t="s">
        <v>7</v>
      </c>
    </row>
    <row r="43" spans="1:8" x14ac:dyDescent="0.2">
      <c r="A43" s="92"/>
      <c r="B43" s="93"/>
      <c r="C43" s="93"/>
      <c r="D43" s="94"/>
      <c r="E43" s="60">
        <v>0</v>
      </c>
      <c r="F43" s="60">
        <v>0</v>
      </c>
      <c r="G43" s="7"/>
      <c r="H43" s="10">
        <f>ROUND(SUM(E43:F43),0)</f>
        <v>0</v>
      </c>
    </row>
    <row r="44" spans="1:8" x14ac:dyDescent="0.2">
      <c r="A44" s="92"/>
      <c r="B44" s="93"/>
      <c r="C44" s="93"/>
      <c r="D44" s="94"/>
      <c r="E44" s="60">
        <v>0</v>
      </c>
      <c r="F44" s="60">
        <v>0</v>
      </c>
      <c r="G44" s="7"/>
      <c r="H44" s="10">
        <f>ROUND(SUM(E44:F44),0)</f>
        <v>0</v>
      </c>
    </row>
    <row r="45" spans="1:8" x14ac:dyDescent="0.2">
      <c r="A45" s="92"/>
      <c r="B45" s="93"/>
      <c r="C45" s="93"/>
      <c r="D45" s="94"/>
      <c r="E45" s="60"/>
      <c r="F45" s="60"/>
      <c r="G45" s="7"/>
      <c r="H45" s="10">
        <f>ROUND(SUM(E45:F45),0)</f>
        <v>0</v>
      </c>
    </row>
    <row r="46" spans="1:8" x14ac:dyDescent="0.2">
      <c r="A46" s="92"/>
      <c r="B46" s="93"/>
      <c r="C46" s="93"/>
      <c r="D46" s="94"/>
      <c r="E46" s="60"/>
      <c r="F46" s="60"/>
      <c r="G46" s="7"/>
      <c r="H46" s="10">
        <f>ROUND(SUM(E46:F46),0)</f>
        <v>0</v>
      </c>
    </row>
    <row r="47" spans="1:8" s="4" customFormat="1" x14ac:dyDescent="0.2">
      <c r="A47" s="88" t="s">
        <v>10</v>
      </c>
      <c r="B47" s="89"/>
      <c r="C47" s="89"/>
      <c r="D47" s="90"/>
      <c r="E47" s="12">
        <f>ROUND(SUM(E43:E46),0)</f>
        <v>0</v>
      </c>
      <c r="F47" s="12">
        <f>ROUND(SUM(F43:F46),0)</f>
        <v>0</v>
      </c>
      <c r="G47" s="12"/>
      <c r="H47" s="12">
        <f>ROUND(SUM(E47:F47),0)</f>
        <v>0</v>
      </c>
    </row>
    <row r="48" spans="1:8" s="3" customFormat="1" x14ac:dyDescent="0.2">
      <c r="A48" s="26" t="s">
        <v>20</v>
      </c>
      <c r="B48" s="6"/>
      <c r="C48" s="6"/>
      <c r="D48" s="6"/>
      <c r="E48" s="6" t="s">
        <v>4</v>
      </c>
      <c r="F48" s="6" t="s">
        <v>5</v>
      </c>
      <c r="G48" s="6"/>
      <c r="H48" s="6" t="s">
        <v>7</v>
      </c>
    </row>
    <row r="49" spans="1:11" x14ac:dyDescent="0.2">
      <c r="A49" s="81" t="s">
        <v>3</v>
      </c>
      <c r="B49" s="82"/>
      <c r="C49" s="82"/>
      <c r="D49" s="83"/>
      <c r="E49" s="9">
        <f>E18</f>
        <v>0</v>
      </c>
      <c r="F49" s="9">
        <f>F18</f>
        <v>0</v>
      </c>
      <c r="G49" s="7"/>
      <c r="H49" s="10">
        <f t="shared" ref="H49:H55" si="13">ROUND(SUM(E49:F49),0)</f>
        <v>0</v>
      </c>
      <c r="K49" s="27"/>
    </row>
    <row r="50" spans="1:11" x14ac:dyDescent="0.2">
      <c r="A50" s="81" t="s">
        <v>13</v>
      </c>
      <c r="B50" s="82"/>
      <c r="C50" s="82"/>
      <c r="D50" s="83"/>
      <c r="E50" s="9">
        <f>E27</f>
        <v>0</v>
      </c>
      <c r="F50" s="9">
        <f>F27</f>
        <v>0</v>
      </c>
      <c r="G50" s="7"/>
      <c r="H50" s="10">
        <f t="shared" si="13"/>
        <v>0</v>
      </c>
      <c r="K50" s="65"/>
    </row>
    <row r="51" spans="1:11" x14ac:dyDescent="0.2">
      <c r="A51" s="81" t="s">
        <v>15</v>
      </c>
      <c r="B51" s="82"/>
      <c r="C51" s="82"/>
      <c r="D51" s="83"/>
      <c r="E51" s="9">
        <f>E61-E49-E50-E52-E53-E54</f>
        <v>68181.820000000007</v>
      </c>
      <c r="F51" s="9">
        <f>F61-F49-F50-F52-F53-F54</f>
        <v>68181.820000000007</v>
      </c>
      <c r="G51" s="7"/>
      <c r="H51" s="10">
        <f t="shared" si="13"/>
        <v>136364</v>
      </c>
    </row>
    <row r="52" spans="1:11" x14ac:dyDescent="0.2">
      <c r="A52" s="81" t="s">
        <v>68</v>
      </c>
      <c r="B52" s="82"/>
      <c r="C52" s="82"/>
      <c r="D52" s="83"/>
      <c r="E52" s="9">
        <f>E35</f>
        <v>0</v>
      </c>
      <c r="F52" s="9">
        <f>F35</f>
        <v>0</v>
      </c>
      <c r="G52" s="7"/>
      <c r="H52" s="10">
        <f t="shared" si="13"/>
        <v>0</v>
      </c>
    </row>
    <row r="53" spans="1:11" x14ac:dyDescent="0.2">
      <c r="A53" s="81" t="s">
        <v>17</v>
      </c>
      <c r="B53" s="82"/>
      <c r="C53" s="82"/>
      <c r="D53" s="83"/>
      <c r="E53" s="9">
        <f>E41</f>
        <v>0</v>
      </c>
      <c r="F53" s="9">
        <f>F41</f>
        <v>0</v>
      </c>
      <c r="G53" s="7"/>
      <c r="H53" s="10">
        <f t="shared" si="13"/>
        <v>0</v>
      </c>
    </row>
    <row r="54" spans="1:11" x14ac:dyDescent="0.2">
      <c r="A54" s="81" t="s">
        <v>19</v>
      </c>
      <c r="B54" s="82"/>
      <c r="C54" s="82"/>
      <c r="D54" s="83"/>
      <c r="E54" s="9">
        <f>E47</f>
        <v>0</v>
      </c>
      <c r="F54" s="9">
        <f>F47</f>
        <v>0</v>
      </c>
      <c r="G54" s="7"/>
      <c r="H54" s="10">
        <f t="shared" si="13"/>
        <v>0</v>
      </c>
    </row>
    <row r="55" spans="1:11" s="4" customFormat="1" x14ac:dyDescent="0.2">
      <c r="A55" s="88" t="s">
        <v>47</v>
      </c>
      <c r="B55" s="89"/>
      <c r="C55" s="89"/>
      <c r="D55" s="90"/>
      <c r="E55" s="12">
        <f>ROUND(SUM(E49:E54),0)</f>
        <v>68182</v>
      </c>
      <c r="F55" s="12">
        <f>ROUND(SUM(F49:F54),0)</f>
        <v>68182</v>
      </c>
      <c r="G55" s="12"/>
      <c r="H55" s="12">
        <f t="shared" si="13"/>
        <v>136364</v>
      </c>
    </row>
    <row r="56" spans="1:11" ht="12.75" customHeight="1" x14ac:dyDescent="0.2">
      <c r="A56" s="84" t="s">
        <v>27</v>
      </c>
      <c r="B56" s="84"/>
      <c r="C56" s="84"/>
      <c r="D56" s="84"/>
      <c r="E56" s="39">
        <v>0.1</v>
      </c>
      <c r="F56" s="39">
        <v>0.1</v>
      </c>
    </row>
    <row r="57" spans="1:11" s="4" customFormat="1" x14ac:dyDescent="0.2">
      <c r="A57" s="88" t="s">
        <v>48</v>
      </c>
      <c r="B57" s="89"/>
      <c r="C57" s="89"/>
      <c r="D57" s="90"/>
      <c r="E57" s="12">
        <f>E56*E55</f>
        <v>6818.2000000000007</v>
      </c>
      <c r="F57" s="12">
        <f>F56*F55</f>
        <v>6818.2000000000007</v>
      </c>
      <c r="G57" s="12"/>
      <c r="H57" s="12">
        <f>ROUND(SUM(E57:F57),0)</f>
        <v>13636</v>
      </c>
    </row>
    <row r="59" spans="1:11" x14ac:dyDescent="0.2">
      <c r="A59" s="85" t="s">
        <v>28</v>
      </c>
      <c r="B59" s="86"/>
      <c r="C59" s="86"/>
      <c r="D59" s="87"/>
      <c r="E59" s="20">
        <f>ROUND(SUM(E55,E57),0)</f>
        <v>75000</v>
      </c>
      <c r="F59" s="20">
        <f>ROUND(SUM(F55,F57),0)</f>
        <v>75000</v>
      </c>
      <c r="G59" s="20"/>
      <c r="H59" s="20">
        <f>ROUND(SUM(E59,F59),0)</f>
        <v>150000</v>
      </c>
    </row>
    <row r="61" spans="1:11" ht="12.75" customHeight="1" x14ac:dyDescent="0.2">
      <c r="A61" s="91" t="s">
        <v>41</v>
      </c>
      <c r="B61" s="91"/>
      <c r="C61" s="91"/>
      <c r="D61" s="91"/>
      <c r="E61" s="63">
        <v>68181.820000000007</v>
      </c>
      <c r="F61" s="63">
        <v>68181.820000000007</v>
      </c>
      <c r="G61" s="7"/>
      <c r="H61" s="37">
        <f>SUM(E61:F61)</f>
        <v>136363.64000000001</v>
      </c>
    </row>
    <row r="63" spans="1:11" x14ac:dyDescent="0.2">
      <c r="A63" s="40" t="s">
        <v>49</v>
      </c>
      <c r="B63" s="40"/>
      <c r="C63" s="40"/>
      <c r="D63" s="40"/>
      <c r="E63" s="40"/>
      <c r="F63" s="40"/>
      <c r="G63" s="40"/>
      <c r="H63" s="40"/>
    </row>
    <row r="64" spans="1:11" x14ac:dyDescent="0.2">
      <c r="A64" s="80"/>
      <c r="B64" s="80"/>
      <c r="C64" s="80"/>
      <c r="D64" s="80"/>
      <c r="E64" s="80"/>
      <c r="F64" s="80"/>
      <c r="G64" s="80"/>
      <c r="H64" s="80"/>
    </row>
    <row r="66" spans="5:6" x14ac:dyDescent="0.2">
      <c r="F66" s="67"/>
    </row>
    <row r="68" spans="5:6" x14ac:dyDescent="0.2">
      <c r="E68" s="66"/>
    </row>
    <row r="69" spans="5:6" x14ac:dyDescent="0.2">
      <c r="E69" s="66"/>
    </row>
  </sheetData>
  <mergeCells count="44">
    <mergeCell ref="B7:F7"/>
    <mergeCell ref="A18:D18"/>
    <mergeCell ref="K8:K9"/>
    <mergeCell ref="A25:B25"/>
    <mergeCell ref="A26:B26"/>
    <mergeCell ref="A20:B20"/>
    <mergeCell ref="A2:P2"/>
    <mergeCell ref="B3:F3"/>
    <mergeCell ref="B4:F4"/>
    <mergeCell ref="B5:F5"/>
    <mergeCell ref="B6:F6"/>
    <mergeCell ref="A35:D35"/>
    <mergeCell ref="A40:D40"/>
    <mergeCell ref="A41:D41"/>
    <mergeCell ref="A43:D43"/>
    <mergeCell ref="A37:D37"/>
    <mergeCell ref="A38:D38"/>
    <mergeCell ref="A39:D39"/>
    <mergeCell ref="A32:D32"/>
    <mergeCell ref="A27:D27"/>
    <mergeCell ref="A29:D29"/>
    <mergeCell ref="A33:D33"/>
    <mergeCell ref="A34:D34"/>
    <mergeCell ref="A21:B21"/>
    <mergeCell ref="A22:B22"/>
    <mergeCell ref="A23:B23"/>
    <mergeCell ref="A24:B24"/>
    <mergeCell ref="A31:D31"/>
    <mergeCell ref="A47:D47"/>
    <mergeCell ref="A50:D50"/>
    <mergeCell ref="A51:D51"/>
    <mergeCell ref="A52:D52"/>
    <mergeCell ref="A44:D44"/>
    <mergeCell ref="A45:D45"/>
    <mergeCell ref="A46:D46"/>
    <mergeCell ref="A49:D49"/>
    <mergeCell ref="A64:H64"/>
    <mergeCell ref="A53:D53"/>
    <mergeCell ref="A54:D54"/>
    <mergeCell ref="A56:D56"/>
    <mergeCell ref="A59:D59"/>
    <mergeCell ref="A57:D57"/>
    <mergeCell ref="A55:D55"/>
    <mergeCell ref="A61:D61"/>
  </mergeCells>
  <phoneticPr fontId="2" type="noConversion"/>
  <conditionalFormatting sqref="E51:F51">
    <cfRule type="cellIs" dxfId="13" priority="1" stopIfTrue="1" operator="lessThan">
      <formula>0</formula>
    </cfRule>
  </conditionalFormatting>
  <conditionalFormatting sqref="H49">
    <cfRule type="cellIs" dxfId="12" priority="3" stopIfTrue="1" operator="notEqual">
      <formula>$H$18</formula>
    </cfRule>
  </conditionalFormatting>
  <conditionalFormatting sqref="H50">
    <cfRule type="cellIs" dxfId="11" priority="4" stopIfTrue="1" operator="notEqual">
      <formula>$H$27</formula>
    </cfRule>
  </conditionalFormatting>
  <conditionalFormatting sqref="H52">
    <cfRule type="cellIs" dxfId="10" priority="5" stopIfTrue="1" operator="notEqual">
      <formula>$H$35</formula>
    </cfRule>
  </conditionalFormatting>
  <conditionalFormatting sqref="H51">
    <cfRule type="cellIs" dxfId="9" priority="6" stopIfTrue="1" operator="notEqual">
      <formula>#REF!</formula>
    </cfRule>
  </conditionalFormatting>
  <conditionalFormatting sqref="H53">
    <cfRule type="cellIs" dxfId="8" priority="11" stopIfTrue="1" operator="notEqual">
      <formula>$H$41</formula>
    </cfRule>
  </conditionalFormatting>
  <conditionalFormatting sqref="H54">
    <cfRule type="cellIs" dxfId="7" priority="13" stopIfTrue="1" operator="notEqual">
      <formula>$H$47</formula>
    </cfRule>
  </conditionalFormatting>
  <conditionalFormatting sqref="P11">
    <cfRule type="expression" dxfId="6" priority="14" stopIfTrue="1">
      <formula>AND($O$11&gt;0,ISBLANK($P$11))</formula>
    </cfRule>
  </conditionalFormatting>
  <conditionalFormatting sqref="P12">
    <cfRule type="expression" dxfId="5" priority="15" stopIfTrue="1">
      <formula>AND($O$12&gt;0,ISBLANK($P$12))</formula>
    </cfRule>
  </conditionalFormatting>
  <conditionalFormatting sqref="P13">
    <cfRule type="expression" dxfId="4" priority="16" stopIfTrue="1">
      <formula>AND($O$13&gt;0,ISBLANK($P$13))</formula>
    </cfRule>
  </conditionalFormatting>
  <conditionalFormatting sqref="P14">
    <cfRule type="expression" dxfId="3" priority="17" stopIfTrue="1">
      <formula>AND($O$14&gt;0,ISBLANK($P$14))</formula>
    </cfRule>
  </conditionalFormatting>
  <conditionalFormatting sqref="P15">
    <cfRule type="expression" dxfId="2" priority="18" stopIfTrue="1">
      <formula>AND($O$15&gt;0,ISBLANK($P$15))</formula>
    </cfRule>
  </conditionalFormatting>
  <conditionalFormatting sqref="P16">
    <cfRule type="expression" dxfId="1" priority="19" stopIfTrue="1">
      <formula>AND($O$16&gt;0,ISBLANK($P$16))</formula>
    </cfRule>
  </conditionalFormatting>
  <conditionalFormatting sqref="P17">
    <cfRule type="expression" dxfId="0" priority="20" stopIfTrue="1">
      <formula>AND($O$17&gt;0,ISBLANK($P$17))</formula>
    </cfRule>
  </conditionalFormatting>
  <dataValidations count="58">
    <dataValidation type="textLength" errorStyle="warning" operator="lessThan" allowBlank="1" showErrorMessage="1" errorTitle="Project title" error="The NIH limits project titles to 81 characters and the title you typed exceeds this number." promptTitle="Project title" prompt="Fill in the title as it will be submitted to the NIH NO LONGER THAN 81 CHARACTERS (e.g., Impact of TB on HIV-infected patients)." sqref="B4:F4">
      <formula1>82</formula1>
    </dataValidation>
    <dataValidation allowBlank="1" showErrorMessage="1" promptTitle="PI name" prompt="Fill in the Principal Investigator's name (e.g., Mike Burry, MD)." sqref="B3:F3"/>
    <dataValidation allowBlank="1" showErrorMessage="1" promptTitle="Start date" prompt="No entry required - calculated from Start Date in Year 1." sqref="B5:F5"/>
    <dataValidation allowBlank="1" showErrorMessage="1" promptTitle="End date" prompt="No entry required - calculated from End Date in Year 5." sqref="B6:F6"/>
    <dataValidation allowBlank="1" showErrorMessage="1" promptTitle="Salary names" prompt="Fill in the first name and last name of each person on the project (e.g., Mike Burry)" sqref="A11:A17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17"/>
    <dataValidation allowBlank="1" showErrorMessage="1" promptTitle="Adjusted salary" prompt="The Adj salary is a pro-rated calculation of cost-of-living increases between their current salary and their salary at the time the project will begin." sqref="C11:C17"/>
    <dataValidation allowBlank="1" showErrorMessage="1" promptTitle="Calendar months" prompt="Calculates the calendar months' effort this person will spend on the project, based on their effort %." sqref="I12:I17"/>
    <dataValidation allowBlank="1" showErrorMessage="1" promptTitle="Cost share salaries" prompt="This cell is filled in automatically with the name if the amount in the Current Salary cell is over the current NIH cap." sqref="K11:K17"/>
    <dataValidation allowBlank="1" showErrorMessage="1" promptTitle="Annual salary calculations" prompt="These are calculated automatically based on the Adjusted Salary x the effort %, with a cost-of-living allowance added Years 2 and up." sqref="E11:F17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17"/>
    <dataValidation allowBlank="1" showErrorMessage="1" promptTitle="Cost share speedtype" prompt="Fill in the 5-character speedtype to be used for the cost share funding (usually a letter plus 4 numbers).  CANNOT be a grant speedtype." sqref="P11:P17"/>
    <dataValidation allowBlank="1" showErrorMessage="1" promptTitle="Fringe benefit names" prompt="Automatically filled in based with the names from the corresponding Salaries cells above." sqref="A20:B26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0:C26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0:D26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0:F26"/>
    <dataValidation allowBlank="1" showErrorMessage="1" promptTitle="Total salary support" prompt="Each cell is the total amount of salary requested from the sponsor for this person." sqref="H11:H17"/>
    <dataValidation allowBlank="1" showErrorMessage="1" promptTitle="Project sponsor salary support" prompt="Total amount of salary requested from sponsor for all persons on this project." sqref="H18"/>
    <dataValidation allowBlank="1" showErrorMessage="1" promptTitle="Total fringe support" prompt="Each cell is the total amount of fringe support requested from the sponsor for this person." sqref="H20:H26"/>
    <dataValidation allowBlank="1" showErrorMessage="1" promptTitle="Salary subtotals" prompt="Sums the salary amounts requested from the sponsor for each year of the project." sqref="E18:F18"/>
    <dataValidation allowBlank="1" showErrorMessage="1" promptTitle="Annual fringe support" prompt="Sums the fringe benefits amounts requested from the sponsor for each year of the project." sqref="E27:F27"/>
    <dataValidation allowBlank="1" showErrorMessage="1" promptTitle="Project sponsor fringe support" prompt="Total amount of fringe benefits requested from sponsor for all persons on this project." sqref="H27"/>
    <dataValidation allowBlank="1" showErrorMessage="1" promptTitle="Annual cost share salary totals" prompt="Sums the cost share salary amounts for each year of the project." sqref="L18:M18"/>
    <dataValidation allowBlank="1" showErrorMessage="1" promptTitle="Cost share salary proj totals" prompt="Each cell is the total amount of salary required to be cost-shared for this person to cover the difference between their actual salary and the NIH cap." sqref="O11:O17"/>
    <dataValidation allowBlank="1" showErrorMessage="1" promptTitle="Cost share salary project total" prompt="Total amount of cost share for salaries for the entire project." sqref="O18"/>
    <dataValidation allowBlank="1" showErrorMessage="1" promptTitle="Cost share fringe names" prompt="Automatically filled in based with the names from the corresponding Salaries cells above." sqref="K20:K26"/>
    <dataValidation allowBlank="1" showErrorMessage="1" promptTitle="Fringe cost share speedtype" prompt="Automatically filled in based on the speedtype listed on the salary lines as must use the same for salary and fringe." sqref="P20:P26"/>
    <dataValidation allowBlank="1" showErrorMessage="1" promptTitle="Cost share fringe benefits" prompt="Automatically calculates by multiplying the salary amount in the corresponding cell above by the Fringe % listed to the far left.  " sqref="L20:M26"/>
    <dataValidation allowBlank="1" showErrorMessage="1" promptTitle="Cost share fringe proj totals" prompt="Each cell is the total amount of fringe benefits costs required to be cost-shared for this person." sqref="O20:O26"/>
    <dataValidation allowBlank="1" showErrorMessage="1" promptTitle="Annual cost share fringe totals" prompt="Sums the costs fringe benefits amounts for each year of the project." sqref="L27:M27"/>
    <dataValidation allowBlank="1" showErrorMessage="1" promptTitle="Cost share fringe project total" prompt="Total amount of cost share fringe benefits required for the project." sqref="O27"/>
    <dataValidation allowBlank="1" showErrorMessage="1" promptTitle="Project period start date" prompt="Date the project period begins for this year." sqref="F8"/>
    <dataValidation allowBlank="1" showErrorMessage="1" promptTitle="Project period end date" prompt="Date the project period ends for this year." sqref="E9:F9"/>
    <dataValidation allowBlank="1" showErrorMessage="1" promptTitle="Annual equipment costs" prompt="Sums the equipment costs requested from the sponsor for each year of the project." sqref="E29:F29"/>
    <dataValidation allowBlank="1" showErrorMessage="1" promptTitle="Patient care items" prompt="Fill in the type of patient care cost (e.g., CT scans)" sqref="A31:D34"/>
    <dataValidation allowBlank="1" showErrorMessage="1" promptTitle="Patient care costs" prompt="Fill in the amount of patient care costs for this year in this cell." sqref="F31:F34 E32:E34"/>
    <dataValidation allowBlank="1" showErrorMessage="1" promptTitle="Total sponsor patient care costs" prompt="Each cell is the total amount of patient care costs support requested from the sponsor for this type of patient care." sqref="H31:H34"/>
    <dataValidation allowBlank="1" showErrorMessage="1" promptTitle="Annual patient care costs" prompt="Sums the patient care costs requested from the sponsor for each year of the project." sqref="E35:F35"/>
    <dataValidation allowBlank="1" showErrorMessage="1" promptTitle="Project sponsor pt care support" prompt="Total amount of patient care costs requested from sponsor for this project." sqref="H35"/>
    <dataValidation allowBlank="1" showErrorMessage="1" promptTitle="Travel items" prompt="Fill in the description the of each travel cost (e.g., PI to 1 national meeting)." sqref="A37:D40"/>
    <dataValidation allowBlank="1" showErrorMessage="1" promptTitle="Travel costs" prompt="Fill in the amount of travel costs for this year in this cell.  " sqref="E37:F40"/>
    <dataValidation allowBlank="1" showErrorMessage="1" promptTitle="Annual travel costs" prompt="Sums the travel costs requested from the sponsor for each year of the project." sqref="E41:F41"/>
    <dataValidation allowBlank="1" showErrorMessage="1" promptTitle="Travel costs" prompt="Each cell is the total travel costs for this line for the entire project." sqref="H37:H40"/>
    <dataValidation allowBlank="1" showErrorMessage="1" promptTitle="Project sponsor travel support" prompt="Total amount of travel costs requested from sponsor for this project_x000a__x000a_" sqref="H41"/>
    <dataValidation allowBlank="1" showErrorMessage="1" promptTitle="Other expenses items" prompt="Fill in the description the of this other expense cost (e.g., Publications)" sqref="A43:D46"/>
    <dataValidation allowBlank="1" showErrorMessage="1" promptTitle="Other expenses costs" prompt="Fill in the amount of this other expense cost for this year in this cell.  " sqref="E43:F46"/>
    <dataValidation allowBlank="1" showErrorMessage="1" promptTitle="Other expenses totals" prompt="Each cell is the total other expenses costs for this line for the entire project." sqref="H43:H46"/>
    <dataValidation allowBlank="1" showErrorMessage="1" promptTitle="Annual other expenses costs" prompt="Sums the other expenses costs requested from the sponsor for each year of the project." sqref="E47:F47"/>
    <dataValidation allowBlank="1" showErrorMessage="1" promptTitle="Project sponsor other exp suppor" prompt="Total amount of other expenses costs requested from sponsor for this project." sqref="H47"/>
    <dataValidation type="list" allowBlank="1" showErrorMessage="1" promptTitle="Cost of living % increase" prompt="Fill in the cost of living allowance that will be applied to each year after Year 1 for salaries.  NOTE: cannot be greater than 3%." sqref="B7:F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17"/>
    <dataValidation allowBlank="1" showErrorMessage="1" promptTitle="Patient care costs" prompt="Fill in the costs of patient care costs for this year in this cell." sqref="E31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17"/>
    <dataValidation allowBlank="1" showErrorMessage="1" sqref="H29 H49:H54"/>
    <dataValidation allowBlank="1" showErrorMessage="1" promptTitle="Comments" prompt="Enter in comments about the budget, if needed (e.g., Burry will be promoted 8/10 so the base salary listed is the projected amount)." sqref="A64:H64"/>
    <dataValidation type="list" allowBlank="1" showErrorMessage="1" promptTitle="Calendar months" prompt="Calculates the calendar months' effort this person will spend on the project, based on their effort %." sqref="I11">
      <formula1>"Y,N"</formula1>
    </dataValidation>
    <dataValidation allowBlank="1" showErrorMessage="1" promptTitle="Category annual subtotals" prompt="This cell is the same as the subtotal highlighted in grey above for this category." sqref="E49:F54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29"/>
  <sheetViews>
    <sheetView workbookViewId="0">
      <selection activeCell="C32" sqref="C32"/>
    </sheetView>
  </sheetViews>
  <sheetFormatPr defaultRowHeight="15" x14ac:dyDescent="0.2"/>
  <cols>
    <col min="1" max="1" width="31.42578125" style="32" customWidth="1"/>
    <col min="2" max="2" width="20.140625" style="32" customWidth="1"/>
    <col min="3" max="3" width="16.5703125" style="32" customWidth="1"/>
    <col min="4" max="7" width="18.7109375" style="32" customWidth="1"/>
    <col min="8" max="8" width="9.140625" style="32"/>
    <col min="9" max="9" width="10.140625" style="32" bestFit="1" customWidth="1"/>
    <col min="10" max="16384" width="9.140625" style="32"/>
  </cols>
  <sheetData>
    <row r="2" spans="1:19" ht="15.75" x14ac:dyDescent="0.25">
      <c r="A2" s="97" t="s">
        <v>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4" spans="1:19" ht="15.75" x14ac:dyDescent="0.25">
      <c r="A4" s="73" t="s">
        <v>70</v>
      </c>
    </row>
    <row r="5" spans="1:19" ht="15.75" x14ac:dyDescent="0.25">
      <c r="A5" s="105" t="s">
        <v>71</v>
      </c>
      <c r="B5" s="105"/>
      <c r="C5" s="105"/>
      <c r="D5" s="105"/>
      <c r="E5" s="105"/>
      <c r="F5" s="105"/>
      <c r="G5" s="105"/>
    </row>
    <row r="6" spans="1:19" s="71" customFormat="1" ht="15.75" x14ac:dyDescent="0.25">
      <c r="A6" s="78" t="s">
        <v>72</v>
      </c>
      <c r="B6" s="78" t="s">
        <v>73</v>
      </c>
      <c r="C6" s="78" t="s">
        <v>74</v>
      </c>
      <c r="D6" s="78" t="s">
        <v>75</v>
      </c>
      <c r="E6" s="78" t="s">
        <v>76</v>
      </c>
      <c r="F6" s="78" t="s">
        <v>11</v>
      </c>
      <c r="G6" s="78" t="s">
        <v>66</v>
      </c>
    </row>
    <row r="7" spans="1:19" x14ac:dyDescent="0.2">
      <c r="A7" s="76">
        <f>'MAIN SHEET'!A11</f>
        <v>0</v>
      </c>
      <c r="B7" s="74"/>
      <c r="C7" s="77">
        <f>'MAIN SHEET'!D11</f>
        <v>0</v>
      </c>
      <c r="D7" s="79">
        <f>'MAIN SHEET'!C11</f>
        <v>0</v>
      </c>
      <c r="E7" s="79">
        <f>'MAIN SHEET'!E11</f>
        <v>0</v>
      </c>
      <c r="F7" s="79">
        <f>'MAIN SHEET'!E20</f>
        <v>0</v>
      </c>
      <c r="G7" s="79">
        <f>SUM('MAIN SHEET'!E11,'MAIN SHEET'!E20)</f>
        <v>0</v>
      </c>
    </row>
    <row r="8" spans="1:19" x14ac:dyDescent="0.2">
      <c r="A8" s="76">
        <f>'MAIN SHEET'!A12</f>
        <v>0</v>
      </c>
      <c r="B8" s="74"/>
      <c r="C8" s="77">
        <f>'MAIN SHEET'!D12</f>
        <v>0</v>
      </c>
      <c r="D8" s="79">
        <f>'MAIN SHEET'!C12</f>
        <v>0</v>
      </c>
      <c r="E8" s="79">
        <f>'MAIN SHEET'!E12</f>
        <v>0</v>
      </c>
      <c r="F8" s="79">
        <f>'MAIN SHEET'!E21</f>
        <v>0</v>
      </c>
      <c r="G8" s="79">
        <f>SUM('MAIN SHEET'!E12,'MAIN SHEET'!E21)</f>
        <v>0</v>
      </c>
    </row>
    <row r="9" spans="1:19" x14ac:dyDescent="0.2">
      <c r="A9" s="75">
        <f>'MAIN SHEET'!A13</f>
        <v>0</v>
      </c>
      <c r="B9" s="74"/>
      <c r="C9" s="77">
        <f>'MAIN SHEET'!D13</f>
        <v>0</v>
      </c>
      <c r="D9" s="79">
        <f>'MAIN SHEET'!C13</f>
        <v>0</v>
      </c>
      <c r="E9" s="79">
        <f>'MAIN SHEET'!E13</f>
        <v>0</v>
      </c>
      <c r="F9" s="79">
        <f>'MAIN SHEET'!E22</f>
        <v>0</v>
      </c>
      <c r="G9" s="79">
        <f>SUM('MAIN SHEET'!E13,'MAIN SHEET'!E22)</f>
        <v>0</v>
      </c>
    </row>
    <row r="10" spans="1:19" x14ac:dyDescent="0.2">
      <c r="A10" s="75">
        <f>'MAIN SHEET'!A14</f>
        <v>0</v>
      </c>
      <c r="B10" s="74"/>
      <c r="C10" s="77">
        <f>'MAIN SHEET'!D14</f>
        <v>0</v>
      </c>
      <c r="D10" s="79">
        <f>'MAIN SHEET'!C14</f>
        <v>0</v>
      </c>
      <c r="E10" s="79">
        <f>'MAIN SHEET'!E14</f>
        <v>0</v>
      </c>
      <c r="F10" s="79">
        <f>'MAIN SHEET'!E23</f>
        <v>0</v>
      </c>
      <c r="G10" s="79">
        <f>SUM('MAIN SHEET'!E14,'MAIN SHEET'!E23)</f>
        <v>0</v>
      </c>
    </row>
    <row r="11" spans="1:19" x14ac:dyDescent="0.2">
      <c r="A11" s="75">
        <f>'MAIN SHEET'!A15</f>
        <v>0</v>
      </c>
      <c r="B11" s="74"/>
      <c r="C11" s="77">
        <f>'MAIN SHEET'!D15</f>
        <v>0</v>
      </c>
      <c r="D11" s="79">
        <f>'MAIN SHEET'!C15</f>
        <v>0</v>
      </c>
      <c r="E11" s="79">
        <f>'MAIN SHEET'!E15</f>
        <v>0</v>
      </c>
      <c r="F11" s="79">
        <f>'MAIN SHEET'!E24</f>
        <v>0</v>
      </c>
      <c r="G11" s="79">
        <f>SUM('MAIN SHEET'!E15,'MAIN SHEET'!E24)</f>
        <v>0</v>
      </c>
    </row>
    <row r="12" spans="1:19" x14ac:dyDescent="0.2">
      <c r="A12" s="75">
        <f>'MAIN SHEET'!A16</f>
        <v>0</v>
      </c>
      <c r="B12" s="74"/>
      <c r="C12" s="77">
        <f>'MAIN SHEET'!D16</f>
        <v>0</v>
      </c>
      <c r="D12" s="79">
        <f>'MAIN SHEET'!C16</f>
        <v>0</v>
      </c>
      <c r="E12" s="79">
        <f>'MAIN SHEET'!E16</f>
        <v>0</v>
      </c>
      <c r="F12" s="79">
        <f>'MAIN SHEET'!E25</f>
        <v>0</v>
      </c>
      <c r="G12" s="79">
        <f>SUM('MAIN SHEET'!E16,'MAIN SHEET'!E25)</f>
        <v>0</v>
      </c>
    </row>
    <row r="13" spans="1:19" x14ac:dyDescent="0.2">
      <c r="A13" s="75">
        <f>'MAIN SHEET'!A17</f>
        <v>0</v>
      </c>
      <c r="B13" s="74"/>
      <c r="C13" s="77">
        <f>'MAIN SHEET'!D17</f>
        <v>0</v>
      </c>
      <c r="D13" s="79">
        <f>'MAIN SHEET'!C17</f>
        <v>0</v>
      </c>
      <c r="E13" s="79">
        <f>'MAIN SHEET'!E17</f>
        <v>0</v>
      </c>
      <c r="F13" s="79">
        <f>'MAIN SHEET'!E26</f>
        <v>0</v>
      </c>
      <c r="G13" s="79">
        <f>SUM('MAIN SHEET'!E17,'MAIN SHEET'!E26)</f>
        <v>0</v>
      </c>
    </row>
    <row r="14" spans="1:19" ht="15.75" x14ac:dyDescent="0.25">
      <c r="A14" s="105" t="s">
        <v>15</v>
      </c>
      <c r="B14" s="105"/>
      <c r="C14" s="105"/>
      <c r="D14" s="105"/>
      <c r="E14" s="105"/>
      <c r="F14" s="105"/>
      <c r="G14" s="79">
        <f>'MAIN SHEET'!E29</f>
        <v>68181.820000000007</v>
      </c>
    </row>
    <row r="15" spans="1:19" ht="15.75" x14ac:dyDescent="0.25">
      <c r="A15" s="105" t="s">
        <v>68</v>
      </c>
      <c r="B15" s="105"/>
      <c r="C15" s="105"/>
      <c r="D15" s="105"/>
      <c r="E15" s="105"/>
      <c r="F15" s="105"/>
      <c r="G15" s="79">
        <f>'MAIN SHEET'!E35</f>
        <v>0</v>
      </c>
    </row>
    <row r="16" spans="1:19" ht="15.75" x14ac:dyDescent="0.25">
      <c r="A16" s="105" t="s">
        <v>17</v>
      </c>
      <c r="B16" s="105"/>
      <c r="C16" s="105"/>
      <c r="D16" s="105"/>
      <c r="E16" s="105"/>
      <c r="F16" s="105"/>
      <c r="G16" s="79">
        <f>'MAIN SHEET'!E41</f>
        <v>0</v>
      </c>
    </row>
    <row r="17" spans="1:7" ht="15.75" x14ac:dyDescent="0.25">
      <c r="A17" s="105" t="s">
        <v>77</v>
      </c>
      <c r="B17" s="105"/>
      <c r="C17" s="105"/>
      <c r="D17" s="105"/>
      <c r="E17" s="105"/>
      <c r="F17" s="105"/>
      <c r="G17" s="79">
        <f>'MAIN SHEET'!E47</f>
        <v>0</v>
      </c>
    </row>
    <row r="18" spans="1:7" ht="15.75" x14ac:dyDescent="0.25">
      <c r="A18" s="105" t="s">
        <v>78</v>
      </c>
      <c r="B18" s="105"/>
      <c r="C18" s="105"/>
      <c r="D18" s="105"/>
      <c r="E18" s="105"/>
      <c r="F18" s="105"/>
      <c r="G18" s="79">
        <f>'MAIN SHEET'!E59</f>
        <v>75000</v>
      </c>
    </row>
    <row r="20" spans="1:7" ht="15.75" x14ac:dyDescent="0.25">
      <c r="A20" s="106" t="s">
        <v>79</v>
      </c>
      <c r="B20" s="106"/>
    </row>
    <row r="21" spans="1:7" ht="15.75" x14ac:dyDescent="0.25">
      <c r="A21" s="78" t="s">
        <v>80</v>
      </c>
      <c r="B21" s="78" t="s">
        <v>4</v>
      </c>
      <c r="C21" s="78" t="s">
        <v>5</v>
      </c>
      <c r="D21" s="78" t="s">
        <v>81</v>
      </c>
    </row>
    <row r="22" spans="1:7" x14ac:dyDescent="0.2">
      <c r="A22" s="74" t="s">
        <v>71</v>
      </c>
      <c r="B22" s="79">
        <f>SUM('MAIN SHEET'!E18,'MAIN SHEET'!E27)</f>
        <v>0</v>
      </c>
      <c r="C22" s="79">
        <f>SUM('MAIN SHEET'!F18,'MAIN SHEET'!F27)</f>
        <v>0</v>
      </c>
      <c r="D22" s="79">
        <f>SUM(B22:C22)</f>
        <v>0</v>
      </c>
    </row>
    <row r="23" spans="1:7" x14ac:dyDescent="0.2">
      <c r="A23" s="74" t="s">
        <v>15</v>
      </c>
      <c r="B23" s="79">
        <f>'MAIN SHEET'!E29</f>
        <v>68181.820000000007</v>
      </c>
      <c r="C23" s="79">
        <f>'MAIN SHEET'!F29</f>
        <v>68181.820000000007</v>
      </c>
      <c r="D23" s="79">
        <f t="shared" ref="D23:D29" si="0">SUM(B23:C23)</f>
        <v>136363.64000000001</v>
      </c>
    </row>
    <row r="24" spans="1:7" x14ac:dyDescent="0.2">
      <c r="A24" s="74" t="s">
        <v>68</v>
      </c>
      <c r="B24" s="79">
        <f>'MAIN SHEET'!E35</f>
        <v>0</v>
      </c>
      <c r="C24" s="79">
        <f>'MAIN SHEET'!F35</f>
        <v>0</v>
      </c>
      <c r="D24" s="79">
        <f t="shared" si="0"/>
        <v>0</v>
      </c>
    </row>
    <row r="25" spans="1:7" x14ac:dyDescent="0.2">
      <c r="A25" s="74" t="s">
        <v>17</v>
      </c>
      <c r="B25" s="79">
        <f>'MAIN SHEET'!E41</f>
        <v>0</v>
      </c>
      <c r="C25" s="79">
        <f>'MAIN SHEET'!F41</f>
        <v>0</v>
      </c>
      <c r="D25" s="79">
        <f t="shared" si="0"/>
        <v>0</v>
      </c>
    </row>
    <row r="26" spans="1:7" x14ac:dyDescent="0.2">
      <c r="A26" s="74" t="s">
        <v>77</v>
      </c>
      <c r="B26" s="79">
        <f>'MAIN SHEET'!E47</f>
        <v>0</v>
      </c>
      <c r="C26" s="79">
        <f>'MAIN SHEET'!F47</f>
        <v>0</v>
      </c>
      <c r="D26" s="79">
        <f t="shared" si="0"/>
        <v>0</v>
      </c>
    </row>
    <row r="27" spans="1:7" ht="15.75" x14ac:dyDescent="0.25">
      <c r="A27" s="72" t="s">
        <v>82</v>
      </c>
      <c r="B27" s="79">
        <f>'MAIN SHEET'!E55</f>
        <v>68182</v>
      </c>
      <c r="C27" s="79">
        <f>'MAIN SHEET'!F55</f>
        <v>68182</v>
      </c>
      <c r="D27" s="79">
        <f t="shared" si="0"/>
        <v>136364</v>
      </c>
    </row>
    <row r="28" spans="1:7" ht="15.75" x14ac:dyDescent="0.25">
      <c r="A28" s="72" t="s">
        <v>83</v>
      </c>
      <c r="B28" s="79">
        <f>'MAIN SHEET'!E57</f>
        <v>6818.2000000000007</v>
      </c>
      <c r="C28" s="79">
        <f>'MAIN SHEET'!F57</f>
        <v>6818.2000000000007</v>
      </c>
      <c r="D28" s="79">
        <f t="shared" si="0"/>
        <v>13636.400000000001</v>
      </c>
    </row>
    <row r="29" spans="1:7" ht="15.75" x14ac:dyDescent="0.25">
      <c r="A29" s="72" t="s">
        <v>84</v>
      </c>
      <c r="B29" s="79">
        <f>'MAIN SHEET'!E59</f>
        <v>75000</v>
      </c>
      <c r="C29" s="79">
        <f>'MAIN SHEET'!F59</f>
        <v>75000</v>
      </c>
      <c r="D29" s="79">
        <f t="shared" si="0"/>
        <v>150000</v>
      </c>
    </row>
  </sheetData>
  <mergeCells count="8">
    <mergeCell ref="A17:F17"/>
    <mergeCell ref="A18:F18"/>
    <mergeCell ref="A20:B20"/>
    <mergeCell ref="A2:S2"/>
    <mergeCell ref="A5:G5"/>
    <mergeCell ref="A14:F14"/>
    <mergeCell ref="A15:F15"/>
    <mergeCell ref="A16:F16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A34" sqref="A34:F34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4" spans="1:17" ht="12" x14ac:dyDescent="0.2">
      <c r="A4" s="109" t="s">
        <v>51</v>
      </c>
      <c r="B4" s="110"/>
      <c r="C4" s="110"/>
      <c r="D4" s="110"/>
      <c r="E4" s="110"/>
      <c r="F4" s="110"/>
    </row>
    <row r="5" spans="1:17" ht="12" x14ac:dyDescent="0.2">
      <c r="A5" s="2" t="str">
        <f>TEXT('MAIN SHEET'!B5, "mm/dd/yyyy")&amp;" - "&amp;TEXT('MAIN SHEET'!B6, "mm/dd/yyyy")</f>
        <v>03/01/2015 - 02/28/2017</v>
      </c>
      <c r="B5" s="2"/>
      <c r="C5" s="2"/>
      <c r="D5" s="2"/>
      <c r="E5" s="2"/>
    </row>
    <row r="7" spans="1:17" s="22" customFormat="1" ht="12" x14ac:dyDescent="0.2">
      <c r="A7" s="31" t="s">
        <v>52</v>
      </c>
      <c r="B7" s="31"/>
      <c r="C7" s="45"/>
      <c r="D7" s="107" t="s">
        <v>53</v>
      </c>
      <c r="E7" s="108"/>
      <c r="F7" s="46" t="s">
        <v>40</v>
      </c>
      <c r="G7" s="4"/>
      <c r="H7" s="4"/>
      <c r="I7" s="4"/>
    </row>
    <row r="8" spans="1:17" ht="12" x14ac:dyDescent="0.2">
      <c r="A8" s="7" t="s">
        <v>22</v>
      </c>
      <c r="B8" s="41">
        <f>'MAIN SHEET'!H18</f>
        <v>0</v>
      </c>
      <c r="C8" s="2"/>
      <c r="D8" s="42" t="s">
        <v>22</v>
      </c>
      <c r="E8" s="43">
        <f>'MAIN SHEET'!O18</f>
        <v>0</v>
      </c>
      <c r="F8" s="38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SHEET'!#REF!),"",CONCATENATE(", "&amp;'MAIN SHEET'!#REF!&amp;" ("&amp;'MAIN SHEET'!#REF!&amp;") "))
&amp;IF(ISBLANK('MAIN SHEET'!#REF!),"",CONCATENATE(", "&amp;'MAIN SHEET'!#REF!&amp;" ("&amp;'MAIN SHEET'!#REF!&amp;") "))
&amp;IF(ISBLANK('MAIN SHEET'!#REF!),"",CONCATENATE(", "&amp;'MAIN SHEET'!#REF!&amp;" ("&amp;'MAIN SHEET'!#REF!&amp;") "))
)</f>
        <v/>
      </c>
      <c r="G8" s="2"/>
      <c r="H8" s="2"/>
      <c r="I8" s="2"/>
    </row>
    <row r="9" spans="1:17" ht="12" x14ac:dyDescent="0.2">
      <c r="A9" s="42" t="s">
        <v>11</v>
      </c>
      <c r="B9" s="44">
        <f>'MAIN SHEET'!H27</f>
        <v>0</v>
      </c>
      <c r="C9" s="2"/>
      <c r="D9" s="42" t="s">
        <v>11</v>
      </c>
      <c r="E9" s="43">
        <f>'MAIN SHEET'!O27</f>
        <v>0</v>
      </c>
      <c r="F9" s="38" t="str">
        <f>F8</f>
        <v/>
      </c>
      <c r="G9" s="2"/>
      <c r="H9" s="2"/>
      <c r="I9" s="2"/>
    </row>
    <row r="10" spans="1:17" ht="12" x14ac:dyDescent="0.2">
      <c r="A10" s="7" t="s">
        <v>29</v>
      </c>
      <c r="B10" s="41">
        <v>0</v>
      </c>
      <c r="C10" s="2"/>
      <c r="D10" s="7" t="s">
        <v>29</v>
      </c>
      <c r="E10" s="43"/>
      <c r="F10" s="28"/>
      <c r="G10" s="2"/>
      <c r="H10" s="2"/>
      <c r="I10" s="2"/>
    </row>
    <row r="11" spans="1:17" ht="12" x14ac:dyDescent="0.2">
      <c r="A11" s="7" t="s">
        <v>30</v>
      </c>
      <c r="B11" s="41">
        <v>0</v>
      </c>
      <c r="C11" s="2"/>
      <c r="D11" s="7" t="s">
        <v>30</v>
      </c>
      <c r="E11" s="43"/>
      <c r="F11" s="28"/>
      <c r="G11" s="2"/>
      <c r="H11" s="2"/>
      <c r="I11" s="2"/>
    </row>
    <row r="12" spans="1:17" ht="12" x14ac:dyDescent="0.2">
      <c r="A12" s="7" t="s">
        <v>16</v>
      </c>
      <c r="B12" s="41">
        <v>0</v>
      </c>
      <c r="C12" s="2"/>
      <c r="D12" s="7" t="s">
        <v>16</v>
      </c>
      <c r="E12" s="43"/>
      <c r="F12" s="28"/>
      <c r="G12" s="2"/>
      <c r="H12" s="2"/>
      <c r="I12" s="2"/>
    </row>
    <row r="13" spans="1:17" ht="12" x14ac:dyDescent="0.2">
      <c r="A13" s="7" t="s">
        <v>23</v>
      </c>
      <c r="B13" s="41">
        <f>'MAIN SHEET'!H51</f>
        <v>136364</v>
      </c>
      <c r="C13" s="2"/>
      <c r="D13" s="7" t="s">
        <v>23</v>
      </c>
      <c r="E13" s="43"/>
      <c r="F13" s="28"/>
      <c r="G13" s="2"/>
      <c r="H13" s="2"/>
      <c r="I13" s="2"/>
    </row>
    <row r="14" spans="1:17" ht="12" x14ac:dyDescent="0.2">
      <c r="A14" s="7" t="s">
        <v>17</v>
      </c>
      <c r="B14" s="41">
        <f>'MAIN SHEET'!H53</f>
        <v>0</v>
      </c>
      <c r="C14" s="2"/>
      <c r="D14" s="7" t="s">
        <v>17</v>
      </c>
      <c r="E14" s="43"/>
      <c r="F14" s="28"/>
      <c r="G14" s="2"/>
      <c r="H14" s="2"/>
      <c r="I14" s="2"/>
    </row>
    <row r="15" spans="1:17" ht="12" x14ac:dyDescent="0.2">
      <c r="A15" s="7" t="s">
        <v>18</v>
      </c>
      <c r="B15" s="41">
        <v>0</v>
      </c>
      <c r="C15" s="2"/>
      <c r="D15" s="7" t="s">
        <v>18</v>
      </c>
      <c r="E15" s="43"/>
      <c r="F15" s="28"/>
      <c r="G15" s="2"/>
      <c r="H15" s="2"/>
      <c r="I15" s="2"/>
    </row>
    <row r="16" spans="1:17" ht="12" x14ac:dyDescent="0.2">
      <c r="A16" s="24" t="s">
        <v>24</v>
      </c>
      <c r="B16" s="25">
        <f>SUM(B8:B15)</f>
        <v>136364</v>
      </c>
      <c r="C16" s="2"/>
      <c r="D16" s="24" t="s">
        <v>24</v>
      </c>
      <c r="E16" s="47">
        <f>SUM(E8:E15)</f>
        <v>0</v>
      </c>
      <c r="F16" s="17"/>
      <c r="G16" s="2"/>
      <c r="H16" s="2"/>
      <c r="I16" s="2"/>
    </row>
    <row r="17" spans="1:11" ht="12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1" ht="12" x14ac:dyDescent="0.2">
      <c r="A18" s="31" t="s">
        <v>54</v>
      </c>
      <c r="B18" s="31"/>
      <c r="C18" s="2"/>
      <c r="D18" s="2"/>
      <c r="E18" s="2"/>
      <c r="F18" s="2"/>
      <c r="G18" s="2"/>
      <c r="H18" s="2"/>
      <c r="I18" s="2"/>
    </row>
    <row r="19" spans="1:11" ht="12" x14ac:dyDescent="0.2">
      <c r="A19" s="7" t="s">
        <v>31</v>
      </c>
      <c r="B19" s="41">
        <f>B10</f>
        <v>0</v>
      </c>
      <c r="C19" s="2"/>
      <c r="D19" s="2"/>
      <c r="E19" s="2"/>
      <c r="F19" s="2"/>
      <c r="G19" s="2"/>
      <c r="H19" s="2"/>
      <c r="I19" s="2"/>
    </row>
    <row r="20" spans="1:11" ht="12" x14ac:dyDescent="0.2">
      <c r="A20" s="7" t="s">
        <v>32</v>
      </c>
      <c r="B20" s="41">
        <f>B11</f>
        <v>0</v>
      </c>
      <c r="C20" s="2"/>
      <c r="D20" s="2"/>
      <c r="E20" s="2"/>
      <c r="F20" s="2"/>
      <c r="G20" s="2"/>
      <c r="H20" s="2"/>
      <c r="I20" s="2"/>
    </row>
    <row r="21" spans="1:11" ht="12" x14ac:dyDescent="0.2">
      <c r="A21" s="7" t="s">
        <v>33</v>
      </c>
      <c r="B21" s="41">
        <v>0</v>
      </c>
      <c r="C21" s="2"/>
      <c r="D21" s="2"/>
      <c r="E21" s="2"/>
      <c r="F21" s="2"/>
      <c r="G21" s="2"/>
      <c r="H21" s="2"/>
      <c r="I21" s="2"/>
    </row>
    <row r="22" spans="1:11" ht="12" x14ac:dyDescent="0.2">
      <c r="A22" s="7" t="s">
        <v>34</v>
      </c>
      <c r="B22" s="41">
        <f>'MAIN SHEET'!H35</f>
        <v>0</v>
      </c>
      <c r="C22" s="2"/>
      <c r="D22" s="2"/>
      <c r="E22" s="2"/>
      <c r="F22" s="2"/>
      <c r="G22" s="2"/>
      <c r="H22" s="2"/>
      <c r="I22" s="2"/>
    </row>
    <row r="23" spans="1:11" ht="12" x14ac:dyDescent="0.2">
      <c r="A23" s="7" t="s">
        <v>35</v>
      </c>
      <c r="B23" s="41">
        <v>0</v>
      </c>
      <c r="C23" s="2"/>
      <c r="D23" s="2"/>
      <c r="E23" s="2"/>
      <c r="F23" s="2"/>
      <c r="G23" s="2"/>
      <c r="H23" s="2"/>
      <c r="I23" s="2"/>
    </row>
    <row r="24" spans="1:11" ht="12" x14ac:dyDescent="0.2">
      <c r="A24" s="7" t="s">
        <v>36</v>
      </c>
      <c r="B24" s="41">
        <v>0</v>
      </c>
      <c r="C24" s="2"/>
      <c r="D24" s="2"/>
      <c r="E24" s="2"/>
      <c r="F24" s="2"/>
      <c r="G24" s="2"/>
      <c r="H24" s="2"/>
      <c r="I24" s="2"/>
    </row>
    <row r="25" spans="1:11" ht="12" x14ac:dyDescent="0.2">
      <c r="A25" s="7" t="s">
        <v>37</v>
      </c>
      <c r="B25" s="41">
        <v>0</v>
      </c>
      <c r="C25" s="2"/>
      <c r="D25" s="2"/>
      <c r="E25" s="2"/>
      <c r="F25" s="2"/>
      <c r="G25" s="2"/>
      <c r="H25" s="2"/>
      <c r="I25" s="2"/>
    </row>
    <row r="26" spans="1:11" ht="12" x14ac:dyDescent="0.2">
      <c r="A26" s="24" t="s">
        <v>38</v>
      </c>
      <c r="B26" s="25">
        <f>SUM(B19:B25)</f>
        <v>0</v>
      </c>
      <c r="C26" s="2"/>
      <c r="D26" s="2"/>
      <c r="E26" s="2"/>
      <c r="F26" s="2"/>
      <c r="G26" s="2"/>
      <c r="H26" s="2"/>
      <c r="I26" s="48"/>
      <c r="J26" s="48"/>
      <c r="K26" s="48"/>
    </row>
    <row r="27" spans="1:11" ht="12" x14ac:dyDescent="0.2">
      <c r="A27" s="13" t="s">
        <v>39</v>
      </c>
      <c r="B27" s="37">
        <f>B16-B26</f>
        <v>136364</v>
      </c>
      <c r="C27" s="2"/>
      <c r="D27" s="2"/>
      <c r="E27" s="2"/>
      <c r="F27" s="2"/>
      <c r="G27" s="2"/>
      <c r="H27" s="2"/>
      <c r="I27" s="2"/>
    </row>
    <row r="28" spans="1:11" ht="12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1" ht="12" x14ac:dyDescent="0.2">
      <c r="A29" s="31" t="s">
        <v>10</v>
      </c>
      <c r="B29" s="31"/>
      <c r="C29" s="2"/>
      <c r="D29" s="2"/>
      <c r="E29" s="2"/>
      <c r="F29" s="2"/>
      <c r="G29" s="2"/>
      <c r="H29" s="2"/>
      <c r="I29" s="2"/>
    </row>
    <row r="30" spans="1:11" ht="12" x14ac:dyDescent="0.2">
      <c r="A30" s="13" t="s">
        <v>55</v>
      </c>
      <c r="B30" s="37">
        <f>'MAIN SHEET'!H57</f>
        <v>13636</v>
      </c>
      <c r="C30" s="2"/>
      <c r="D30" s="2"/>
      <c r="E30" s="2"/>
      <c r="F30" s="2"/>
      <c r="G30" s="2"/>
      <c r="H30" s="2"/>
      <c r="I30" s="2"/>
    </row>
    <row r="31" spans="1:11" ht="12" x14ac:dyDescent="0.2">
      <c r="A31" s="13" t="s">
        <v>56</v>
      </c>
      <c r="B31" s="37">
        <f>'MAIN SHEET'!H59</f>
        <v>150000</v>
      </c>
      <c r="C31" s="2"/>
      <c r="D31" s="2"/>
      <c r="E31" s="2"/>
      <c r="F31" s="2"/>
      <c r="G31" s="2"/>
      <c r="H31" s="2"/>
      <c r="I31" s="2"/>
    </row>
    <row r="32" spans="1:11" ht="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" x14ac:dyDescent="0.2">
      <c r="A33" s="113" t="s">
        <v>57</v>
      </c>
      <c r="B33" s="113"/>
      <c r="C33" s="113"/>
      <c r="D33" s="113"/>
      <c r="E33" s="113"/>
      <c r="F33" s="113"/>
      <c r="G33" s="2"/>
      <c r="H33" s="2"/>
      <c r="I33" s="2"/>
    </row>
    <row r="34" spans="1:9" ht="12" x14ac:dyDescent="0.2">
      <c r="A34" s="111" t="s">
        <v>85</v>
      </c>
      <c r="B34" s="111"/>
      <c r="C34" s="111"/>
      <c r="D34" s="111"/>
      <c r="E34" s="111"/>
      <c r="F34" s="111"/>
      <c r="G34" s="2"/>
      <c r="H34" s="2"/>
      <c r="I34" s="2"/>
    </row>
    <row r="35" spans="1:9" ht="12" x14ac:dyDescent="0.2">
      <c r="A35" s="95" t="str">
        <f>IF('MAIN SHEET'!A64="","","2) "&amp;'MAIN SHEET'!A64)</f>
        <v/>
      </c>
      <c r="B35" s="112"/>
      <c r="C35" s="112"/>
      <c r="D35" s="112"/>
      <c r="E35" s="112"/>
      <c r="F35" s="96"/>
      <c r="G35" s="2"/>
      <c r="H35" s="2"/>
      <c r="I35" s="2"/>
    </row>
    <row r="36" spans="1:9" ht="12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2" x14ac:dyDescent="0.2">
      <c r="A37" s="49" t="s">
        <v>58</v>
      </c>
      <c r="B37" s="49"/>
      <c r="C37" s="53"/>
      <c r="D37" s="53"/>
      <c r="E37" s="53"/>
      <c r="F37" s="53"/>
      <c r="G37" s="2"/>
      <c r="H37" s="2"/>
      <c r="I37" s="2"/>
    </row>
    <row r="38" spans="1:9" s="52" customFormat="1" ht="12.75" customHeight="1" x14ac:dyDescent="0.2">
      <c r="A38" s="50" t="s">
        <v>59</v>
      </c>
      <c r="B38" s="115" t="s">
        <v>60</v>
      </c>
      <c r="C38" s="115"/>
      <c r="D38" s="115"/>
      <c r="E38" s="50" t="s">
        <v>61</v>
      </c>
      <c r="F38" s="50" t="s">
        <v>62</v>
      </c>
      <c r="G38" s="3"/>
      <c r="H38" s="3"/>
      <c r="I38" s="3"/>
    </row>
    <row r="39" spans="1:9" s="23" customFormat="1" ht="12" x14ac:dyDescent="0.2">
      <c r="A39" s="28"/>
      <c r="B39" s="114"/>
      <c r="C39" s="114"/>
      <c r="D39" s="114"/>
      <c r="E39" s="54"/>
      <c r="F39" s="54"/>
      <c r="G39" s="2"/>
      <c r="H39" s="2"/>
      <c r="I39" s="2"/>
    </row>
    <row r="40" spans="1:9" s="51" customFormat="1" ht="12" x14ac:dyDescent="0.2">
      <c r="A40" s="28"/>
      <c r="B40" s="114"/>
      <c r="C40" s="114"/>
      <c r="D40" s="114"/>
      <c r="E40" s="54"/>
      <c r="F40" s="54"/>
    </row>
    <row r="41" spans="1:9" s="23" customFormat="1" ht="12" x14ac:dyDescent="0.2">
      <c r="A41" s="28"/>
      <c r="B41" s="114"/>
      <c r="C41" s="114"/>
      <c r="D41" s="114"/>
      <c r="E41" s="54"/>
      <c r="F41" s="54"/>
      <c r="G41" s="2"/>
      <c r="H41" s="2"/>
      <c r="I41" s="2"/>
    </row>
    <row r="42" spans="1:9" s="23" customFormat="1" ht="12" x14ac:dyDescent="0.2">
      <c r="A42" s="28"/>
      <c r="B42" s="114"/>
      <c r="C42" s="114"/>
      <c r="D42" s="114"/>
      <c r="E42" s="54"/>
      <c r="F42" s="54"/>
      <c r="G42" s="2"/>
      <c r="H42" s="2"/>
      <c r="I42" s="2"/>
    </row>
    <row r="43" spans="1:9" s="23" customFormat="1" ht="12" x14ac:dyDescent="0.2">
      <c r="A43" s="28"/>
      <c r="B43" s="114"/>
      <c r="C43" s="114"/>
      <c r="D43" s="114"/>
      <c r="E43" s="54"/>
      <c r="F43" s="54"/>
      <c r="G43" s="2"/>
      <c r="H43" s="2"/>
      <c r="I43" s="2"/>
    </row>
    <row r="44" spans="1:9" s="23" customFormat="1" ht="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2" x14ac:dyDescent="0.2">
      <c r="A47" s="2"/>
      <c r="B47" s="2"/>
      <c r="C47" s="2"/>
      <c r="D47" s="2"/>
      <c r="E47" s="2"/>
      <c r="F47" s="2"/>
      <c r="G47" s="2"/>
      <c r="H47" s="2"/>
      <c r="I47" s="2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SHEET</vt:lpstr>
      <vt:lpstr>KLCRP BUDGET PAGE</vt:lpstr>
      <vt:lpstr>PCF BUDGET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2014-08-18T21:31:44Z</dcterms:modified>
</cp:coreProperties>
</file>